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010" yWindow="65491" windowWidth="9975" windowHeight="12855" tabRatio="654" firstSheet="1" activeTab="1"/>
  </bookViews>
  <sheets>
    <sheet name="Лист согласований" sheetId="1" state="hidden" r:id="rId1"/>
    <sheet name="Бланк уставок" sheetId="2" r:id="rId2"/>
    <sheet name="Параметры Г" sheetId="3" state="hidden" r:id="rId3"/>
    <sheet name="Параметры Т" sheetId="4" state="hidden" r:id="rId4"/>
    <sheet name="Параметры ТСН" sheetId="5" state="hidden" r:id="rId5"/>
  </sheets>
  <externalReferences>
    <externalReference r:id="rId8"/>
  </externalReferences>
  <definedNames>
    <definedName name="_xlnm.Print_Titles" localSheetId="1">'Бланк уставок'!$3:$4</definedName>
    <definedName name="_xlnm.Print_Area" localSheetId="1">'Бланк уставок'!$G$1:$Y$249</definedName>
    <definedName name="_xlnm.Print_Area" localSheetId="0">'Лист согласований'!$A$1:$H$18</definedName>
  </definedNames>
  <calcPr fullCalcOnLoad="1"/>
</workbook>
</file>

<file path=xl/sharedStrings.xml><?xml version="1.0" encoding="utf-8"?>
<sst xmlns="http://schemas.openxmlformats.org/spreadsheetml/2006/main" count="1131" uniqueCount="455">
  <si>
    <t>Наименование уставок</t>
  </si>
  <si>
    <t>Значение уставки по умолчанию</t>
  </si>
  <si>
    <t>Уставка</t>
  </si>
  <si>
    <t xml:space="preserve">Число фаз </t>
  </si>
  <si>
    <t>шаг</t>
  </si>
  <si>
    <t>о.е.</t>
  </si>
  <si>
    <t>c</t>
  </si>
  <si>
    <t>Входная цепь</t>
  </si>
  <si>
    <t>Лист согласований</t>
  </si>
  <si>
    <t>Наименование организации
(предприятия)</t>
  </si>
  <si>
    <t>Исполнитель</t>
  </si>
  <si>
    <t>ФИО</t>
  </si>
  <si>
    <t>Подпись</t>
  </si>
  <si>
    <t>Дата</t>
  </si>
  <si>
    <t>Примечание</t>
  </si>
  <si>
    <t>ООО НПП "ЭКРА"</t>
  </si>
  <si>
    <t>Разработал</t>
  </si>
  <si>
    <t>Зав.сектором</t>
  </si>
  <si>
    <t>Доронин А.В.</t>
  </si>
  <si>
    <t>Утвердил</t>
  </si>
  <si>
    <t>Наумов В.А.</t>
  </si>
  <si>
    <t>Расчет выполнил</t>
  </si>
  <si>
    <t>ГИП</t>
  </si>
  <si>
    <t>Начальник СРЗА</t>
  </si>
  <si>
    <t>Таблица 1 Параметры трансформатора</t>
  </si>
  <si>
    <t>№ п.п.</t>
  </si>
  <si>
    <t>Наименование</t>
  </si>
  <si>
    <t>Обозначение</t>
  </si>
  <si>
    <t>Значение</t>
  </si>
  <si>
    <t>Ед. изм.</t>
  </si>
  <si>
    <t>3хОРЦ-417000/750</t>
  </si>
  <si>
    <t>5Т</t>
  </si>
  <si>
    <t>Номинальное напряжение на стороне ВН</t>
  </si>
  <si>
    <t>Uвн</t>
  </si>
  <si>
    <t>кВ</t>
  </si>
  <si>
    <t>Номинальное напряжение на стороне СН</t>
  </si>
  <si>
    <t>Uсн</t>
  </si>
  <si>
    <t>Номинальное напряжение на стороне НН</t>
  </si>
  <si>
    <t>Uнн</t>
  </si>
  <si>
    <t>Полная мощность защищаемого объекта</t>
  </si>
  <si>
    <t>Sном</t>
  </si>
  <si>
    <t>МВА</t>
  </si>
  <si>
    <t>Напряжение короткого замыкания</t>
  </si>
  <si>
    <t>Uk</t>
  </si>
  <si>
    <t>%</t>
  </si>
  <si>
    <t>Первичный номинальный ток на стороен ВН</t>
  </si>
  <si>
    <t>Iвн</t>
  </si>
  <si>
    <t>А</t>
  </si>
  <si>
    <t>Первичный номинальный ток на стороен СН</t>
  </si>
  <si>
    <t>Iсн</t>
  </si>
  <si>
    <t>Первичный номинальный ток на стороен НН1</t>
  </si>
  <si>
    <t>Iнн1</t>
  </si>
  <si>
    <t>Первичный номинальный ток на стороен НН2</t>
  </si>
  <si>
    <t>Iнн2</t>
  </si>
  <si>
    <t>Таблица 2 Расчет базисных величин</t>
  </si>
  <si>
    <t>Наименование цепи</t>
  </si>
  <si>
    <t>Kтт или Kтн</t>
  </si>
  <si>
    <t>Базисная 
величина</t>
  </si>
  <si>
    <t>Схема 
соединения 
ТТ (ТН)</t>
  </si>
  <si>
    <t>Ток в цепи ТТ на стороне ВН ТБ</t>
  </si>
  <si>
    <t>/</t>
  </si>
  <si>
    <t>Y</t>
  </si>
  <si>
    <t>Ток в цепи ТТ на стороне НН1 ТБ</t>
  </si>
  <si>
    <t>Ток в цепи ТТ в нулевом проводе ТБ</t>
  </si>
  <si>
    <t>1*</t>
  </si>
  <si>
    <t>Ток в цепи ТТ типа ТПС</t>
  </si>
  <si>
    <t>Напряжение в цепи ТН на стороне НН1 ТБ (Y)</t>
  </si>
  <si>
    <t>Δ</t>
  </si>
  <si>
    <t>Напряжение в цепи ТН на стороне НН2 ТБ (Y)</t>
  </si>
  <si>
    <t>Программно вычисляемые цепи</t>
  </si>
  <si>
    <t>Примечание:</t>
  </si>
  <si>
    <t>1) * - базисная величина принимается по умолчанию</t>
  </si>
  <si>
    <r>
      <t>I</t>
    </r>
    <r>
      <rPr>
        <vertAlign val="subscript"/>
        <sz val="12"/>
        <rFont val="Times New Roman"/>
        <family val="1"/>
      </rPr>
      <t>ВН ТБ</t>
    </r>
  </si>
  <si>
    <r>
      <t>I</t>
    </r>
    <r>
      <rPr>
        <vertAlign val="subscript"/>
        <sz val="12"/>
        <rFont val="Times New Roman"/>
        <family val="1"/>
      </rPr>
      <t>НН1 ТБ-5Г</t>
    </r>
  </si>
  <si>
    <r>
      <t>I</t>
    </r>
    <r>
      <rPr>
        <vertAlign val="subscript"/>
        <sz val="12"/>
        <rFont val="Times New Roman"/>
        <family val="1"/>
      </rPr>
      <t>НН2 ТБ-5Г</t>
    </r>
  </si>
  <si>
    <r>
      <t>I</t>
    </r>
    <r>
      <rPr>
        <vertAlign val="subscript"/>
        <sz val="12"/>
        <rFont val="Times New Roman"/>
        <family val="1"/>
      </rPr>
      <t>НН1 ТБ-6Г</t>
    </r>
  </si>
  <si>
    <r>
      <t>I</t>
    </r>
    <r>
      <rPr>
        <vertAlign val="subscript"/>
        <sz val="12"/>
        <rFont val="Times New Roman"/>
        <family val="1"/>
      </rPr>
      <t>НН2 ТБ-6Г</t>
    </r>
  </si>
  <si>
    <r>
      <t>I</t>
    </r>
    <r>
      <rPr>
        <vertAlign val="subscript"/>
        <sz val="12"/>
        <rFont val="Times New Roman"/>
        <family val="1"/>
      </rPr>
      <t>N, ВН</t>
    </r>
  </si>
  <si>
    <r>
      <t>I</t>
    </r>
    <r>
      <rPr>
        <vertAlign val="subscript"/>
        <sz val="12"/>
        <rFont val="Times New Roman"/>
        <family val="1"/>
      </rPr>
      <t>ТПС</t>
    </r>
  </si>
  <si>
    <r>
      <t>U</t>
    </r>
    <r>
      <rPr>
        <vertAlign val="subscript"/>
        <sz val="12"/>
        <rFont val="Times New Roman"/>
        <family val="1"/>
      </rPr>
      <t>НН1 ТБ, Y</t>
    </r>
  </si>
  <si>
    <r>
      <t>Напряжение в цепи ТН на стороне НН1 ТБ (</t>
    </r>
    <r>
      <rPr>
        <sz val="12"/>
        <rFont val="Arial"/>
        <family val="2"/>
      </rPr>
      <t>∆</t>
    </r>
    <r>
      <rPr>
        <sz val="12"/>
        <rFont val="Times New Roman"/>
        <family val="1"/>
      </rPr>
      <t>)</t>
    </r>
  </si>
  <si>
    <r>
      <t>U</t>
    </r>
    <r>
      <rPr>
        <vertAlign val="subscript"/>
        <sz val="12"/>
        <rFont val="Times New Roman"/>
        <family val="1"/>
      </rPr>
      <t>НН1 ТБ, Δ</t>
    </r>
  </si>
  <si>
    <r>
      <t>U</t>
    </r>
    <r>
      <rPr>
        <vertAlign val="subscript"/>
        <sz val="12"/>
        <rFont val="Times New Roman"/>
        <family val="1"/>
      </rPr>
      <t>НН2 ТБ, Y</t>
    </r>
  </si>
  <si>
    <r>
      <t>Напряжение в цепи ТН на стороне НН2 ТБ (</t>
    </r>
    <r>
      <rPr>
        <sz val="12"/>
        <rFont val="Arial"/>
        <family val="2"/>
      </rPr>
      <t>∆</t>
    </r>
    <r>
      <rPr>
        <sz val="12"/>
        <rFont val="Times New Roman"/>
        <family val="1"/>
      </rPr>
      <t>)</t>
    </r>
  </si>
  <si>
    <r>
      <t>U</t>
    </r>
    <r>
      <rPr>
        <vertAlign val="subscript"/>
        <sz val="12"/>
        <rFont val="Times New Roman"/>
        <family val="1"/>
      </rPr>
      <t>НН2 ТБ, Δ</t>
    </r>
  </si>
  <si>
    <t>Таблица 1 Параметры генератора</t>
  </si>
  <si>
    <t>Номинальное напряжение</t>
  </si>
  <si>
    <t>Uном</t>
  </si>
  <si>
    <t>Активная мощность защищаемого объекта</t>
  </si>
  <si>
    <t>Рном</t>
  </si>
  <si>
    <t>МВт</t>
  </si>
  <si>
    <t>Коэффициент мощности</t>
  </si>
  <si>
    <t>cosf</t>
  </si>
  <si>
    <t>Первичный номинальный ток генератора</t>
  </si>
  <si>
    <t>Iном</t>
  </si>
  <si>
    <t>Таблица 2  Расчет базисных величин</t>
  </si>
  <si>
    <t>Iг</t>
  </si>
  <si>
    <t>Iнг</t>
  </si>
  <si>
    <t>Ток на выводах генератора в цепи ТНПУ</t>
  </si>
  <si>
    <t>Iтнп</t>
  </si>
  <si>
    <t>-</t>
  </si>
  <si>
    <t>Напряжение на выводах генератора</t>
  </si>
  <si>
    <t xml:space="preserve"> UГ,Y</t>
  </si>
  <si>
    <t>UГ,Δ</t>
  </si>
  <si>
    <t>Таблица 1 Параметры трансформатора собственных нужд</t>
  </si>
  <si>
    <t>ТСН</t>
  </si>
  <si>
    <t>Первичный номинальный ток на стороен НН</t>
  </si>
  <si>
    <t>Iнн</t>
  </si>
  <si>
    <t>Ток в цепи ТТ на стороне ВН ТСН</t>
  </si>
  <si>
    <t>Iвн тсн</t>
  </si>
  <si>
    <t>Ток в цепи ТТ на стороне НН ТСН</t>
  </si>
  <si>
    <t>Iнн тсн</t>
  </si>
  <si>
    <t>Ток в цепи ТТ в нулевом проводе ТСН</t>
  </si>
  <si>
    <t>In</t>
  </si>
  <si>
    <t>Ток в цепи ТНП на стороне ВН ТСН</t>
  </si>
  <si>
    <t>Напряжение в цепи ТН на шинах ГРУ 10 кВ (Y)</t>
  </si>
  <si>
    <t>Uш,Y</t>
  </si>
  <si>
    <t>U∆ н-к</t>
  </si>
  <si>
    <r>
      <t>Напряжение в цепи ТН на шинах ГРУ 10 кВ (</t>
    </r>
    <r>
      <rPr>
        <sz val="12"/>
        <rFont val="Arial"/>
        <family val="2"/>
      </rPr>
      <t>∆</t>
    </r>
    <r>
      <rPr>
        <sz val="12"/>
        <rFont val="Times New Roman"/>
        <family val="1"/>
      </rPr>
      <t>)</t>
    </r>
  </si>
  <si>
    <t>В</t>
  </si>
  <si>
    <t>с</t>
  </si>
  <si>
    <t>1ф</t>
  </si>
  <si>
    <t>Ток срабатывания</t>
  </si>
  <si>
    <t>Коэффициент возврата</t>
  </si>
  <si>
    <t>Kвоз</t>
  </si>
  <si>
    <t>Fi</t>
  </si>
  <si>
    <t>Напряжение срабатывания</t>
  </si>
  <si>
    <t>Немудрова К.С.</t>
  </si>
  <si>
    <t>Ток в цепи ТТ со стороны лин. выводов генератора</t>
  </si>
  <si>
    <t>Ток в цепи ТТ со стороны нул. выводов генератора</t>
  </si>
  <si>
    <r>
      <t>100/</t>
    </r>
    <r>
      <rPr>
        <sz val="12"/>
        <rFont val="Arial Cyr"/>
        <family val="0"/>
      </rPr>
      <t>√</t>
    </r>
    <r>
      <rPr>
        <sz val="12"/>
        <rFont val="Times New Roman"/>
        <family val="1"/>
      </rPr>
      <t>3</t>
    </r>
  </si>
  <si>
    <t>100/3</t>
  </si>
  <si>
    <t>Наименование организации</t>
  </si>
  <si>
    <t>Согласовано</t>
  </si>
  <si>
    <t>Утверждено</t>
  </si>
  <si>
    <t>Iуст</t>
  </si>
  <si>
    <t>Uуст</t>
  </si>
  <si>
    <t>K_U</t>
  </si>
  <si>
    <t>DT1</t>
  </si>
  <si>
    <t>DT2</t>
  </si>
  <si>
    <t>DT3</t>
  </si>
  <si>
    <t>TMOC1</t>
  </si>
  <si>
    <t>Ном. знач.</t>
  </si>
  <si>
    <t>I,Y</t>
  </si>
  <si>
    <t>U,Y</t>
  </si>
  <si>
    <t>Ток пуска</t>
  </si>
  <si>
    <t>Iпуск</t>
  </si>
  <si>
    <t>Kвоз.</t>
  </si>
  <si>
    <t>Длительность импульса</t>
  </si>
  <si>
    <t>DT4</t>
  </si>
  <si>
    <t>Таблица аналоговых сигналов терминала</t>
  </si>
  <si>
    <t>Адр.</t>
  </si>
  <si>
    <t>5A/
1А</t>
  </si>
  <si>
    <t>(0,25…200)А/
(0,05…40)А</t>
  </si>
  <si>
    <t>С</t>
  </si>
  <si>
    <t>(0,3…200)В</t>
  </si>
  <si>
    <t>Н-К</t>
  </si>
  <si>
    <t>Iттнп2</t>
  </si>
  <si>
    <t>Ном. знач.
аналог. вх.</t>
  </si>
  <si>
    <t>Диапазон измерения
аналог. вх.</t>
  </si>
  <si>
    <t>Обозначение
аналог. вх.</t>
  </si>
  <si>
    <t>100В</t>
  </si>
  <si>
    <t>Квоз.</t>
  </si>
  <si>
    <t>Тип выдержек времени на срабатывание</t>
  </si>
  <si>
    <t>Тип ВВС</t>
  </si>
  <si>
    <t>Тип выдержек времени на возврат</t>
  </si>
  <si>
    <t>Тип ВВВ</t>
  </si>
  <si>
    <t>Время возврата</t>
  </si>
  <si>
    <t>Твоз</t>
  </si>
  <si>
    <t xml:space="preserve">Обозна-чение </t>
  </si>
  <si>
    <t>Обозна-чение защиты</t>
  </si>
  <si>
    <t xml:space="preserve">Обозначение 
уставок   </t>
  </si>
  <si>
    <t>Ед. 
изм.</t>
  </si>
  <si>
    <t>Диапазон уставок (втор.)</t>
  </si>
  <si>
    <t>перв.</t>
  </si>
  <si>
    <t>втор.</t>
  </si>
  <si>
    <t>мин.</t>
  </si>
  <si>
    <t>макс.</t>
  </si>
  <si>
    <t>Iсраб.</t>
  </si>
  <si>
    <t>ЗП</t>
  </si>
  <si>
    <t>Туров</t>
  </si>
  <si>
    <t>Выдержка времени УРОВ</t>
  </si>
  <si>
    <t>УРОВ</t>
  </si>
  <si>
    <t>УРОВ_Контр_по_току</t>
  </si>
  <si>
    <r>
      <t xml:space="preserve">УРОВ: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введено;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выведено</t>
    </r>
  </si>
  <si>
    <r>
      <t xml:space="preserve">Контроль по току УРОВ: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выведен,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введен</t>
    </r>
  </si>
  <si>
    <t>Uсраб.</t>
  </si>
  <si>
    <t>КИЦН 
РН U2</t>
  </si>
  <si>
    <t>КИЦН 
РТ I2</t>
  </si>
  <si>
    <t>КИЦН
РТ I</t>
  </si>
  <si>
    <t>КИЦН
РН Uл&lt;</t>
  </si>
  <si>
    <t>КИЦН
РН Uл&gt;</t>
  </si>
  <si>
    <t>КИЦН</t>
  </si>
  <si>
    <t>Ткицн1</t>
  </si>
  <si>
    <t>Ткицн2</t>
  </si>
  <si>
    <t>Выдержка времени КИЦН по U2&gt;</t>
  </si>
  <si>
    <t>Выдержка времени КИЦН по U&lt;</t>
  </si>
  <si>
    <t>КИЦН 1</t>
  </si>
  <si>
    <t>КИЦН 2</t>
  </si>
  <si>
    <t>АУВ</t>
  </si>
  <si>
    <t>Ком.отключения</t>
  </si>
  <si>
    <t>Сигнализация</t>
  </si>
  <si>
    <t>Тнеиспр_цп</t>
  </si>
  <si>
    <t>Тнеиспр_цв</t>
  </si>
  <si>
    <t>Тнеиспр_цу</t>
  </si>
  <si>
    <t>Ткицт</t>
  </si>
  <si>
    <t>Выдержка времени неисправности ЦП</t>
  </si>
  <si>
    <t>Выдержка времени неисправности ЦВ</t>
  </si>
  <si>
    <t>Выдержка времени неисправности ЦУ</t>
  </si>
  <si>
    <t>Выдержка времени КИЦТ</t>
  </si>
  <si>
    <t>Контр_ЦВ</t>
  </si>
  <si>
    <t>КИЦТ</t>
  </si>
  <si>
    <t>КРВ_сигн</t>
  </si>
  <si>
    <t>КРВ_блок_вкл</t>
  </si>
  <si>
    <t>TMOC2</t>
  </si>
  <si>
    <t>TMOC3</t>
  </si>
  <si>
    <r>
      <t xml:space="preserve">КИЦН по U2&gt; 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</si>
  <si>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КИЦН по U&lt; 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</si>
  <si>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Подхват команды отключения до отключения выключателя: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</si>
  <si>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Контроль ЦВ: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</si>
  <si>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КИЦТ: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</si>
  <si>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КРВ блокировка включения: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</si>
  <si>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КРВ сигнализация: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</si>
  <si>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t>МТЗ</t>
  </si>
  <si>
    <t>МТЗ_Пуск_по_напр</t>
  </si>
  <si>
    <t>МТЗ_Уск</t>
  </si>
  <si>
    <t>Тумтз</t>
  </si>
  <si>
    <t>Технологическая выдержка времени на возврат</t>
  </si>
  <si>
    <t>Выдержка времени УМТЗ</t>
  </si>
  <si>
    <r>
      <t xml:space="preserve">Режим работы ПпН: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– комбинированный пуск; </t>
    </r>
    <r>
      <rPr>
        <b/>
        <sz val="11"/>
        <rFont val="Arial"/>
        <family val="2"/>
      </rPr>
      <t xml:space="preserve">0 </t>
    </r>
    <r>
      <rPr>
        <sz val="11"/>
        <rFont val="Arial"/>
        <family val="2"/>
      </rPr>
      <t>- пуск по U&lt;</t>
    </r>
  </si>
  <si>
    <r>
      <t xml:space="preserve">ПпН МТЗ: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– введен; </t>
    </r>
    <r>
      <rPr>
        <b/>
        <sz val="11"/>
        <rFont val="Arial"/>
        <family val="2"/>
      </rPr>
      <t xml:space="preserve">0 </t>
    </r>
    <r>
      <rPr>
        <sz val="11"/>
        <rFont val="Arial"/>
        <family val="2"/>
      </rPr>
      <t>- выведен</t>
    </r>
  </si>
  <si>
    <t>Ускорение МТЗ: 1 - введено, 0 -выведено</t>
  </si>
  <si>
    <t>ПпН РН Uл</t>
  </si>
  <si>
    <t>ПпН РН U2</t>
  </si>
  <si>
    <t>ПпН</t>
  </si>
  <si>
    <t>Режим_раб_ПпН</t>
  </si>
  <si>
    <t>ЛЗЛ</t>
  </si>
  <si>
    <t>Выдержка времени ЛЗЛ</t>
  </si>
  <si>
    <t>Технологическая выдержка времени на срабатывание</t>
  </si>
  <si>
    <t>Бланк задания уставок терминала ЭКРА 217 0623</t>
  </si>
  <si>
    <t>МТЗ откл. СВ</t>
  </si>
  <si>
    <t>МТНЗ в лин. ф. А</t>
  </si>
  <si>
    <t>I,A</t>
  </si>
  <si>
    <t>Uрасч, ВС</t>
  </si>
  <si>
    <t>К_I</t>
  </si>
  <si>
    <t>Коэффициент возврата тока срабатывания</t>
  </si>
  <si>
    <t>Коэффициент возврата напряжения срабатывания</t>
  </si>
  <si>
    <t>Угол максимальной чувствительности</t>
  </si>
  <si>
    <t>градус</t>
  </si>
  <si>
    <t>I,В</t>
  </si>
  <si>
    <t>Uрасч, СА</t>
  </si>
  <si>
    <t>МТНЗ в лин. ф. В</t>
  </si>
  <si>
    <t>I,С</t>
  </si>
  <si>
    <t>Uрасч, АВ</t>
  </si>
  <si>
    <t>МТНЗ в лин. ф. С</t>
  </si>
  <si>
    <t>МТНЗ к шин. ф. А</t>
  </si>
  <si>
    <t>МТНЗ к шин. ф. В</t>
  </si>
  <si>
    <t>МТНЗ к шин. ф. С</t>
  </si>
  <si>
    <t>МТНЗ</t>
  </si>
  <si>
    <t>мтнз3</t>
  </si>
  <si>
    <t>мтнз4</t>
  </si>
  <si>
    <t>мтнз5</t>
  </si>
  <si>
    <t>Действие защиты при неиспр. ТН: 1 - блокировка защиты; 0 - вывод направленности</t>
  </si>
  <si>
    <t>ТвозМТНЗл</t>
  </si>
  <si>
    <t>ТмтнзЛ</t>
  </si>
  <si>
    <t>ТвозМТНЗш</t>
  </si>
  <si>
    <t>ТмтнзШ</t>
  </si>
  <si>
    <t>Выдержка времени на возврат МТНЗл</t>
  </si>
  <si>
    <t>Выдержка времени МТНЗл</t>
  </si>
  <si>
    <t>Выдержка времени на возврат МТНЗш</t>
  </si>
  <si>
    <t>Выдержка времени МТНЗш</t>
  </si>
  <si>
    <t>ЛЗЛ в лин. ф. А</t>
  </si>
  <si>
    <t>ЛЗЛ в лин. ф. В</t>
  </si>
  <si>
    <t>ЛЗЛ в лин. ф. С</t>
  </si>
  <si>
    <t>ДА РЧ1</t>
  </si>
  <si>
    <t>F&gt; ст. 1</t>
  </si>
  <si>
    <t>F&gt; ст. 2</t>
  </si>
  <si>
    <t>F&lt; ст. 1</t>
  </si>
  <si>
    <t>F&lt; ст. 2</t>
  </si>
  <si>
    <t>kвоз</t>
  </si>
  <si>
    <t>dF возв</t>
  </si>
  <si>
    <t>dF/dt ср</t>
  </si>
  <si>
    <t>Uблк</t>
  </si>
  <si>
    <t>Коэффициент возврата напряжения</t>
  </si>
  <si>
    <t>Уставка по напряжению работы органа изменения частоты</t>
  </si>
  <si>
    <t>Блокировка по скорости срабатывания</t>
  </si>
  <si>
    <t>Уставка на возврат по частоте</t>
  </si>
  <si>
    <t>U, АВ</t>
  </si>
  <si>
    <t>ДА РЧ2</t>
  </si>
  <si>
    <t>не используется</t>
  </si>
  <si>
    <t>ДА РН Uл</t>
  </si>
  <si>
    <t>ДА РН U2</t>
  </si>
  <si>
    <t>ДА</t>
  </si>
  <si>
    <t>ДА_df/dt_1ст</t>
  </si>
  <si>
    <t>ДА_df/dt_2ст</t>
  </si>
  <si>
    <t>ДА_f&gt;</t>
  </si>
  <si>
    <t>ДА_f&lt;</t>
  </si>
  <si>
    <t>ДА_U&lt;</t>
  </si>
  <si>
    <t>ДА_U2&gt;</t>
  </si>
  <si>
    <t>Делительная автоматика по U&lt;: 1 - введена; 0 - выведена</t>
  </si>
  <si>
    <t>Делительная автоматика по U2&gt;: 1 - введена; 0 - выведена</t>
  </si>
  <si>
    <t>Тда_df/dt1</t>
  </si>
  <si>
    <t>Тда_df/dt2</t>
  </si>
  <si>
    <t>Тда_F&gt;</t>
  </si>
  <si>
    <t>Тда_F&lt;</t>
  </si>
  <si>
    <t>Тда_U&lt;</t>
  </si>
  <si>
    <t>Тда_U2&gt;</t>
  </si>
  <si>
    <t>Выдержка времени ДА по F&gt;</t>
  </si>
  <si>
    <t>Выдержка времени ДА по F&lt;</t>
  </si>
  <si>
    <t>Выдержка времени ДА по U&lt;</t>
  </si>
  <si>
    <t>Выдержка времени ДА по U2&gt;</t>
  </si>
  <si>
    <t>DT16</t>
  </si>
  <si>
    <t>DT19</t>
  </si>
  <si>
    <t>DT18</t>
  </si>
  <si>
    <t>Выдержка времени сигнала ТН цепи собраны</t>
  </si>
  <si>
    <t>Выдержка времени КИЦН РН Uл&gt;</t>
  </si>
  <si>
    <t>Выдержка времени ТН АВ откл.</t>
  </si>
  <si>
    <t>Uрасч,Y</t>
  </si>
  <si>
    <t>АЛАРz уск</t>
  </si>
  <si>
    <t>Fi мч1</t>
  </si>
  <si>
    <t>Квоз.1</t>
  </si>
  <si>
    <t>Сопротивление срабатывания Z1</t>
  </si>
  <si>
    <t>Сопротивление смещения Z1</t>
  </si>
  <si>
    <t>Угол максимальной чувствительности Z1</t>
  </si>
  <si>
    <t>Коэффициент возврата Z1</t>
  </si>
  <si>
    <t>Z2ср</t>
  </si>
  <si>
    <t>Z2см</t>
  </si>
  <si>
    <t>Z1см</t>
  </si>
  <si>
    <t>Fi мч2</t>
  </si>
  <si>
    <t>Квоз.2</t>
  </si>
  <si>
    <t>Сопротивление срабатывания Z2</t>
  </si>
  <si>
    <t>Сопротивление смещения Z2</t>
  </si>
  <si>
    <t>Угол максимальной чувствительности Z2</t>
  </si>
  <si>
    <t>Коэффициент возврата Z2</t>
  </si>
  <si>
    <t>W_Fi</t>
  </si>
  <si>
    <t>T1</t>
  </si>
  <si>
    <t>T2</t>
  </si>
  <si>
    <t>Tвоз</t>
  </si>
  <si>
    <t>N Сч 1 ст</t>
  </si>
  <si>
    <t>N Сч 2 ст</t>
  </si>
  <si>
    <t>N Сч 3 ст</t>
  </si>
  <si>
    <t>Уставка фазочувствительного органа</t>
  </si>
  <si>
    <t>Выдержка времени срабатывания первой ступени</t>
  </si>
  <si>
    <t>Выдержка времени срабатывания второй ступени</t>
  </si>
  <si>
    <t>Выдержка времени на возврат</t>
  </si>
  <si>
    <t>Счетчик циклов проворота 1 ст.</t>
  </si>
  <si>
    <t>Счетчик циклов проворота 2 ст.</t>
  </si>
  <si>
    <t>Счетчик циклов проворота 3 ст.</t>
  </si>
  <si>
    <t>Z1ср</t>
  </si>
  <si>
    <t>Ом</t>
  </si>
  <si>
    <t>Градус</t>
  </si>
  <si>
    <t>АЛАРz торм</t>
  </si>
  <si>
    <t>АЛАР</t>
  </si>
  <si>
    <t>АЛАР РТ 0,1Iн</t>
  </si>
  <si>
    <t>АЛАР РТ 1,1Iн</t>
  </si>
  <si>
    <t>АЛАР РТ I2&gt;</t>
  </si>
  <si>
    <t>1_ст_t</t>
  </si>
  <si>
    <t>I1_t</t>
  </si>
  <si>
    <t>КС</t>
  </si>
  <si>
    <t>U,BC</t>
  </si>
  <si>
    <t>Uсш, ВС</t>
  </si>
  <si>
    <t>U&lt;1</t>
  </si>
  <si>
    <t>U&lt;2</t>
  </si>
  <si>
    <t>U1_вкл_мин</t>
  </si>
  <si>
    <t>Квоз_U1</t>
  </si>
  <si>
    <t>U2_вкл_мин</t>
  </si>
  <si>
    <t>Квоз_U2</t>
  </si>
  <si>
    <t>dU_вкл_макс</t>
  </si>
  <si>
    <t>Квоз_dU</t>
  </si>
  <si>
    <t>df_вкл_макс</t>
  </si>
  <si>
    <t>Квоз_df</t>
  </si>
  <si>
    <t>Fi_вкл_макс</t>
  </si>
  <si>
    <t>Квоз_Fi</t>
  </si>
  <si>
    <t>t_оп</t>
  </si>
  <si>
    <t>Fi_кор_U2</t>
  </si>
  <si>
    <t>Коэффициент возврата по напряжению U1</t>
  </si>
  <si>
    <t>Коэффициент возврата по напряжению U2</t>
  </si>
  <si>
    <t>Коэффициент возврата по разности напряжений</t>
  </si>
  <si>
    <t>Гц</t>
  </si>
  <si>
    <t>Коэффициент возврата по разности частот</t>
  </si>
  <si>
    <t>Коэффициент возврата по углу включения</t>
  </si>
  <si>
    <t>Коррекция напряжения U2 по углу</t>
  </si>
  <si>
    <t>Минимальное напряжение U1</t>
  </si>
  <si>
    <t>Минимальное напряжение U2</t>
  </si>
  <si>
    <t>Максимальная разность напряжений U1 и U2</t>
  </si>
  <si>
    <t>Максимальная разность частот напряжений U1 и U2</t>
  </si>
  <si>
    <t>Максимальный угол включения</t>
  </si>
  <si>
    <t>Время опережения</t>
  </si>
  <si>
    <t>DT11</t>
  </si>
  <si>
    <t>DT12</t>
  </si>
  <si>
    <t>DT13</t>
  </si>
  <si>
    <t>DT14</t>
  </si>
  <si>
    <t>DT15</t>
  </si>
  <si>
    <t>DT17</t>
  </si>
  <si>
    <r>
      <t xml:space="preserve">ЛЗЛ: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– ввод; </t>
    </r>
    <r>
      <rPr>
        <b/>
        <sz val="11"/>
        <rFont val="Arial"/>
        <family val="2"/>
      </rPr>
      <t xml:space="preserve">0 </t>
    </r>
    <r>
      <rPr>
        <sz val="11"/>
        <rFont val="Arial"/>
        <family val="2"/>
      </rPr>
      <t>- вывод</t>
    </r>
  </si>
  <si>
    <t>Делительная автоматика по F&gt;: 1 - введена; 0 - выведена</t>
  </si>
  <si>
    <t>Делительная автоматика по F&lt;: 1 - введена; 0 - выведена</t>
  </si>
  <si>
    <t>Вкл_из_АСУ</t>
  </si>
  <si>
    <t>Включение из АСУ: 1 - разрешено; 0 - запрещено</t>
  </si>
  <si>
    <t>TMOI24</t>
  </si>
  <si>
    <t>Формирователь импульса с прерыванием команды "включить"</t>
  </si>
  <si>
    <t>TMOI1</t>
  </si>
  <si>
    <t>TMOI4</t>
  </si>
  <si>
    <t>TMOI2</t>
  </si>
  <si>
    <t>TMOI3</t>
  </si>
  <si>
    <t>TMOI5</t>
  </si>
  <si>
    <t>TMOI6</t>
  </si>
  <si>
    <t>TMOI7</t>
  </si>
  <si>
    <t>TMOI8</t>
  </si>
  <si>
    <t>TMOI9</t>
  </si>
  <si>
    <t>TMOI10</t>
  </si>
  <si>
    <t>TMOI11</t>
  </si>
  <si>
    <t>TMOI12</t>
  </si>
  <si>
    <t>TMOI13</t>
  </si>
  <si>
    <t>TMOI14</t>
  </si>
  <si>
    <t>TMOI15</t>
  </si>
  <si>
    <t>TMOI16</t>
  </si>
  <si>
    <t>TMOI17</t>
  </si>
  <si>
    <t>TMOI18</t>
  </si>
  <si>
    <t>TMOI19</t>
  </si>
  <si>
    <t>TMOI20</t>
  </si>
  <si>
    <t>TMOI21</t>
  </si>
  <si>
    <t>TMOI23</t>
  </si>
  <si>
    <t>Формирователь импульса с прерыванием ЗП_Откл</t>
  </si>
  <si>
    <t>Формирователь импульса с прерыванием УРОВ_Сраб</t>
  </si>
  <si>
    <t>Формирователь импульса с прерыванием Неиспр_ЦВ</t>
  </si>
  <si>
    <t>Формирователь импульса с прерыванием SF6_низ_дав</t>
  </si>
  <si>
    <t>Формирователь импульса с прерыванием Неиспр_ЦУ</t>
  </si>
  <si>
    <t>Формирователь импульса с прерыванием Неиспр_ЦП</t>
  </si>
  <si>
    <t>Формирователь импульса с прерыванием Неиспр_ЦТ</t>
  </si>
  <si>
    <t>Формирователь импульса с прерыванием КРВ_Сигн</t>
  </si>
  <si>
    <t>Формирователь импульса с прерыванием КРВ_Запрет_Вкл</t>
  </si>
  <si>
    <t>Формирователь импульса с прерыванием Задержка_Откл</t>
  </si>
  <si>
    <t>Формирователь импульса с прерыванием Неиспр_ЦН</t>
  </si>
  <si>
    <t>Формирователь импульса с прерыванием ТН_АВ_откл</t>
  </si>
  <si>
    <t>Формирователь импульса с прерыванием Вх_24_Ферррез</t>
  </si>
  <si>
    <t>Формирователь импульса с прерыванием МТЗ_Откл</t>
  </si>
  <si>
    <t>Формирователь импульса с прерыванием МТЗ_Уск_Откл</t>
  </si>
  <si>
    <t>Формирователь импульса с прерыванием ЛЗЛ_Откл</t>
  </si>
  <si>
    <t>Формирователь импульса с прерыванием ДгЗ_ячейки</t>
  </si>
  <si>
    <t>Формирователь импульса с прерыванием ДЗШ_ДгЗ_УРОВ</t>
  </si>
  <si>
    <t>Формирователь импульса с прерыванием Защита_тр-ра</t>
  </si>
  <si>
    <t>Формирователь импульса с прерыванием Внеш_Откл_с_АВР</t>
  </si>
  <si>
    <t>Формирователь импульса с прерыванием Внеш_Откл_без_АВР</t>
  </si>
  <si>
    <t>Формирователь импульса с прерыванием АЛАРz_1_ст</t>
  </si>
  <si>
    <t>Режим работы защиты в линию: 1 - две из трех фаз; 0 - по 1 фазе</t>
  </si>
  <si>
    <t>Режим работы защиты к шинам: 1 - две из трех фаз; 0 - по 1 фазе</t>
  </si>
  <si>
    <t>Делительная автоматика по df/dt 1 ступень: 1 - введена; 0 - выведена</t>
  </si>
  <si>
    <t>Делительная автоматика по df/dt 2 ступень: 1 - введена; 0 - выведена</t>
  </si>
  <si>
    <t>Ввод_КС</t>
  </si>
  <si>
    <t>Ввод КС: 1 - ввод; 0 - вывод</t>
  </si>
  <si>
    <t>Выдержка времени ДА по df/dt 1 ст.</t>
  </si>
  <si>
    <t>Выдержка времени ДА по df/dt 2 ст.</t>
  </si>
  <si>
    <t>DT10</t>
  </si>
  <si>
    <t>Технологическая выдержка времени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</si>
</sst>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#&quot;           &quot;"/>
    <numFmt numFmtId="189" formatCode="&quot;DT &quot;##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&quot;DT&quot;##"/>
    <numFmt numFmtId="196" formatCode="0.0"/>
    <numFmt numFmtId="197" formatCode="[$-FC19]d\ mmmm\ yyyy\ &quot;г.&quot;"/>
    <numFmt numFmtId="198" formatCode="&quot;ДД.ММ.ГГ&quot;##"/>
    <numFmt numFmtId="199" formatCode="###"/>
    <numFmt numFmtId="200" formatCode="0.00000000"/>
    <numFmt numFmtId="201" formatCode="&quot;Отс_t&quot;##"/>
    <numFmt numFmtId="202" formatCode="&quot;Откл_t&quot;##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vertAlign val="subscript"/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20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1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thick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59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4" borderId="18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24" borderId="20" xfId="0" applyFont="1" applyFill="1" applyBorder="1" applyAlignment="1">
      <alignment horizontal="center"/>
    </xf>
    <xf numFmtId="0" fontId="19" fillId="24" borderId="21" xfId="0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19" fillId="24" borderId="29" xfId="0" applyFont="1" applyFill="1" applyBorder="1" applyAlignment="1">
      <alignment horizontal="center"/>
    </xf>
    <xf numFmtId="0" fontId="19" fillId="24" borderId="30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8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94" fontId="19" fillId="0" borderId="16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0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Fill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194" fontId="19" fillId="0" borderId="17" xfId="0" applyNumberFormat="1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46" xfId="0" applyFont="1" applyBorder="1" applyAlignment="1">
      <alignment/>
    </xf>
    <xf numFmtId="0" fontId="19" fillId="0" borderId="30" xfId="0" applyFont="1" applyBorder="1" applyAlignment="1">
      <alignment horizontal="center"/>
    </xf>
    <xf numFmtId="194" fontId="19" fillId="0" borderId="45" xfId="0" applyNumberFormat="1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31" xfId="0" applyFont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4" borderId="32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4" borderId="35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47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48" xfId="0" applyFont="1" applyBorder="1" applyAlignment="1">
      <alignment/>
    </xf>
    <xf numFmtId="0" fontId="19" fillId="24" borderId="37" xfId="0" applyFont="1" applyFill="1" applyBorder="1" applyAlignment="1">
      <alignment horizontal="center"/>
    </xf>
    <xf numFmtId="0" fontId="19" fillId="24" borderId="25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vertical="center" wrapText="1"/>
    </xf>
    <xf numFmtId="0" fontId="19" fillId="0" borderId="14" xfId="0" applyFont="1" applyBorder="1" applyAlignment="1">
      <alignment vertical="center"/>
    </xf>
    <xf numFmtId="0" fontId="19" fillId="0" borderId="17" xfId="0" applyFont="1" applyBorder="1" applyAlignment="1">
      <alignment/>
    </xf>
    <xf numFmtId="0" fontId="19" fillId="0" borderId="25" xfId="0" applyFont="1" applyBorder="1" applyAlignment="1">
      <alignment/>
    </xf>
    <xf numFmtId="194" fontId="19" fillId="0" borderId="25" xfId="0" applyNumberFormat="1" applyFont="1" applyBorder="1" applyAlignment="1">
      <alignment horizontal="center"/>
    </xf>
    <xf numFmtId="0" fontId="19" fillId="24" borderId="40" xfId="0" applyFont="1" applyFill="1" applyBorder="1" applyAlignment="1">
      <alignment horizontal="center"/>
    </xf>
    <xf numFmtId="0" fontId="19" fillId="24" borderId="42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11" xfId="0" applyFont="1" applyBorder="1" applyAlignment="1">
      <alignment/>
    </xf>
    <xf numFmtId="194" fontId="19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4" fillId="0" borderId="49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22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23" xfId="0" applyFont="1" applyBorder="1" applyAlignment="1">
      <alignment horizontal="center"/>
    </xf>
    <xf numFmtId="199" fontId="27" fillId="0" borderId="23" xfId="0" applyNumberFormat="1" applyFont="1" applyBorder="1" applyAlignment="1">
      <alignment/>
    </xf>
    <xf numFmtId="14" fontId="27" fillId="0" borderId="23" xfId="0" applyNumberFormat="1" applyFont="1" applyBorder="1" applyAlignment="1">
      <alignment/>
    </xf>
    <xf numFmtId="0" fontId="27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7" xfId="0" applyFont="1" applyBorder="1" applyAlignment="1">
      <alignment/>
    </xf>
    <xf numFmtId="0" fontId="27" fillId="0" borderId="43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7" fillId="0" borderId="23" xfId="0" applyFont="1" applyBorder="1" applyAlignment="1">
      <alignment horizontal="left"/>
    </xf>
    <xf numFmtId="0" fontId="29" fillId="0" borderId="49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44" xfId="0" applyFont="1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NumberFormat="1" applyFont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4" fillId="0" borderId="64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68" xfId="0" applyFont="1" applyFill="1" applyBorder="1" applyAlignment="1" applyProtection="1">
      <alignment horizontal="center" vertical="center" wrapText="1"/>
      <protection hidden="1"/>
    </xf>
    <xf numFmtId="0" fontId="35" fillId="0" borderId="64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 wrapText="1"/>
    </xf>
    <xf numFmtId="0" fontId="35" fillId="0" borderId="70" xfId="0" applyFont="1" applyFill="1" applyBorder="1" applyAlignment="1">
      <alignment horizontal="center" vertical="center"/>
    </xf>
    <xf numFmtId="0" fontId="35" fillId="0" borderId="71" xfId="0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center" vertical="center"/>
    </xf>
    <xf numFmtId="0" fontId="35" fillId="0" borderId="73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left" vertical="center"/>
    </xf>
    <xf numFmtId="0" fontId="35" fillId="0" borderId="53" xfId="0" applyFont="1" applyFill="1" applyBorder="1" applyAlignment="1">
      <alignment horizontal="center" vertical="center"/>
    </xf>
    <xf numFmtId="0" fontId="35" fillId="0" borderId="53" xfId="0" applyNumberFormat="1" applyFont="1" applyFill="1" applyBorder="1" applyAlignment="1">
      <alignment horizontal="center" vertical="center"/>
    </xf>
    <xf numFmtId="0" fontId="35" fillId="0" borderId="54" xfId="0" applyNumberFormat="1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23" xfId="0" applyNumberFormat="1" applyFont="1" applyFill="1" applyBorder="1" applyAlignment="1">
      <alignment horizontal="center" vertical="center" wrapText="1"/>
    </xf>
    <xf numFmtId="0" fontId="35" fillId="0" borderId="24" xfId="0" applyNumberFormat="1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0" fontId="34" fillId="0" borderId="75" xfId="0" applyFont="1" applyFill="1" applyBorder="1" applyAlignment="1">
      <alignment horizontal="center" vertical="center" wrapText="1"/>
    </xf>
    <xf numFmtId="0" fontId="34" fillId="0" borderId="76" xfId="0" applyFont="1" applyFill="1" applyBorder="1" applyAlignment="1">
      <alignment horizontal="center" vertical="center" wrapText="1"/>
    </xf>
    <xf numFmtId="0" fontId="34" fillId="0" borderId="57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77" xfId="0" applyFont="1" applyFill="1" applyBorder="1" applyAlignment="1">
      <alignment horizontal="center" vertical="center"/>
    </xf>
    <xf numFmtId="0" fontId="35" fillId="0" borderId="23" xfId="0" applyNumberFormat="1" applyFont="1" applyFill="1" applyBorder="1" applyAlignment="1">
      <alignment horizontal="center" vertical="center"/>
    </xf>
    <xf numFmtId="0" fontId="35" fillId="0" borderId="24" xfId="0" applyNumberFormat="1" applyFont="1" applyFill="1" applyBorder="1" applyAlignment="1">
      <alignment horizontal="center" vertical="center"/>
    </xf>
    <xf numFmtId="0" fontId="35" fillId="0" borderId="78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34" fillId="0" borderId="80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vertical="center"/>
    </xf>
    <xf numFmtId="0" fontId="35" fillId="0" borderId="47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vertical="center"/>
    </xf>
    <xf numFmtId="0" fontId="35" fillId="0" borderId="43" xfId="0" applyNumberFormat="1" applyFont="1" applyFill="1" applyBorder="1" applyAlignment="1">
      <alignment horizontal="center" vertical="center" wrapText="1"/>
    </xf>
    <xf numFmtId="0" fontId="35" fillId="0" borderId="48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35" fillId="0" borderId="82" xfId="0" applyFont="1" applyFill="1" applyBorder="1" applyAlignment="1">
      <alignment horizontal="center" vertical="center"/>
    </xf>
    <xf numFmtId="0" fontId="35" fillId="0" borderId="80" xfId="0" applyFont="1" applyFill="1" applyBorder="1" applyAlignment="1">
      <alignment horizontal="center" vertical="center"/>
    </xf>
    <xf numFmtId="0" fontId="35" fillId="0" borderId="83" xfId="0" applyFont="1" applyFill="1" applyBorder="1" applyAlignment="1">
      <alignment horizontal="center" vertical="center"/>
    </xf>
    <xf numFmtId="0" fontId="35" fillId="0" borderId="84" xfId="0" applyFont="1" applyFill="1" applyBorder="1" applyAlignment="1">
      <alignment horizontal="center" vertical="center"/>
    </xf>
    <xf numFmtId="0" fontId="35" fillId="0" borderId="85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 wrapText="1"/>
    </xf>
    <xf numFmtId="0" fontId="35" fillId="0" borderId="86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 wrapText="1"/>
    </xf>
    <xf numFmtId="0" fontId="35" fillId="0" borderId="73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5" fillId="0" borderId="87" xfId="0" applyFont="1" applyFill="1" applyBorder="1" applyAlignment="1">
      <alignment horizontal="center" vertical="center"/>
    </xf>
    <xf numFmtId="0" fontId="35" fillId="0" borderId="73" xfId="0" applyFont="1" applyFill="1" applyBorder="1" applyAlignment="1">
      <alignment vertical="center"/>
    </xf>
    <xf numFmtId="0" fontId="35" fillId="0" borderId="73" xfId="0" applyNumberFormat="1" applyFont="1" applyFill="1" applyBorder="1" applyAlignment="1">
      <alignment horizontal="center" vertical="center" wrapText="1"/>
    </xf>
    <xf numFmtId="0" fontId="35" fillId="0" borderId="88" xfId="0" applyNumberFormat="1" applyFont="1" applyFill="1" applyBorder="1" applyAlignment="1">
      <alignment horizontal="center" vertical="center" wrapText="1"/>
    </xf>
    <xf numFmtId="0" fontId="35" fillId="0" borderId="77" xfId="0" applyFont="1" applyFill="1" applyBorder="1" applyAlignment="1">
      <alignment vertical="center"/>
    </xf>
    <xf numFmtId="0" fontId="35" fillId="0" borderId="89" xfId="0" applyFont="1" applyFill="1" applyBorder="1" applyAlignment="1">
      <alignment vertical="center"/>
    </xf>
    <xf numFmtId="0" fontId="35" fillId="0" borderId="58" xfId="0" applyFont="1" applyFill="1" applyBorder="1" applyAlignment="1">
      <alignment vertical="center"/>
    </xf>
    <xf numFmtId="0" fontId="35" fillId="0" borderId="81" xfId="0" applyFont="1" applyFill="1" applyBorder="1" applyAlignment="1">
      <alignment vertical="center"/>
    </xf>
    <xf numFmtId="0" fontId="35" fillId="0" borderId="37" xfId="0" applyFont="1" applyFill="1" applyBorder="1" applyAlignment="1">
      <alignment vertical="center"/>
    </xf>
    <xf numFmtId="0" fontId="35" fillId="0" borderId="78" xfId="0" applyFont="1" applyFill="1" applyBorder="1" applyAlignment="1">
      <alignment vertical="center"/>
    </xf>
    <xf numFmtId="0" fontId="34" fillId="25" borderId="68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7" xfId="0" applyFont="1" applyFill="1" applyBorder="1" applyAlignment="1" applyProtection="1">
      <alignment vertical="center"/>
      <protection hidden="1"/>
    </xf>
    <xf numFmtId="0" fontId="35" fillId="0" borderId="78" xfId="0" applyFont="1" applyFill="1" applyBorder="1" applyAlignment="1" applyProtection="1">
      <alignment vertical="center"/>
      <protection hidden="1"/>
    </xf>
    <xf numFmtId="0" fontId="35" fillId="26" borderId="60" xfId="0" applyFont="1" applyFill="1" applyBorder="1" applyAlignment="1">
      <alignment horizontal="center" vertical="center" wrapText="1"/>
    </xf>
    <xf numFmtId="0" fontId="35" fillId="26" borderId="61" xfId="0" applyFont="1" applyFill="1" applyBorder="1" applyAlignment="1">
      <alignment horizontal="center" vertical="center"/>
    </xf>
    <xf numFmtId="0" fontId="35" fillId="26" borderId="59" xfId="0" applyFont="1" applyFill="1" applyBorder="1" applyAlignment="1">
      <alignment horizontal="center" vertical="center"/>
    </xf>
    <xf numFmtId="0" fontId="35" fillId="26" borderId="23" xfId="0" applyFont="1" applyFill="1" applyBorder="1" applyAlignment="1">
      <alignment horizontal="center" vertical="center"/>
    </xf>
    <xf numFmtId="0" fontId="34" fillId="26" borderId="60" xfId="0" applyFont="1" applyFill="1" applyBorder="1" applyAlignment="1">
      <alignment horizontal="center" vertical="center"/>
    </xf>
    <xf numFmtId="0" fontId="35" fillId="26" borderId="82" xfId="0" applyFont="1" applyFill="1" applyBorder="1" applyAlignment="1">
      <alignment horizontal="left" vertical="center"/>
    </xf>
    <xf numFmtId="0" fontId="35" fillId="26" borderId="35" xfId="0" applyFont="1" applyFill="1" applyBorder="1" applyAlignment="1">
      <alignment vertical="center"/>
    </xf>
    <xf numFmtId="0" fontId="35" fillId="26" borderId="61" xfId="0" applyFont="1" applyFill="1" applyBorder="1" applyAlignment="1">
      <alignment vertical="center"/>
    </xf>
    <xf numFmtId="0" fontId="35" fillId="26" borderId="90" xfId="0" applyFont="1" applyFill="1" applyBorder="1" applyAlignment="1">
      <alignment horizontal="left" vertical="center"/>
    </xf>
    <xf numFmtId="0" fontId="35" fillId="26" borderId="91" xfId="0" applyFont="1" applyFill="1" applyBorder="1" applyAlignment="1">
      <alignment vertical="center"/>
    </xf>
    <xf numFmtId="0" fontId="35" fillId="26" borderId="92" xfId="0" applyFont="1" applyFill="1" applyBorder="1" applyAlignment="1">
      <alignment vertical="center"/>
    </xf>
    <xf numFmtId="0" fontId="35" fillId="26" borderId="81" xfId="0" applyFont="1" applyFill="1" applyBorder="1" applyAlignment="1">
      <alignment vertical="center"/>
    </xf>
    <xf numFmtId="0" fontId="35" fillId="26" borderId="37" xfId="0" applyFont="1" applyFill="1" applyBorder="1" applyAlignment="1">
      <alignment vertical="center"/>
    </xf>
    <xf numFmtId="0" fontId="35" fillId="26" borderId="78" xfId="0" applyFont="1" applyFill="1" applyBorder="1" applyAlignment="1">
      <alignment vertical="center"/>
    </xf>
    <xf numFmtId="0" fontId="35" fillId="26" borderId="80" xfId="0" applyFont="1" applyFill="1" applyBorder="1" applyAlignment="1">
      <alignment horizontal="center" vertical="center"/>
    </xf>
    <xf numFmtId="0" fontId="34" fillId="26" borderId="80" xfId="0" applyFont="1" applyFill="1" applyBorder="1" applyAlignment="1">
      <alignment horizontal="center" vertical="center"/>
    </xf>
    <xf numFmtId="0" fontId="35" fillId="26" borderId="73" xfId="0" applyFont="1" applyFill="1" applyBorder="1" applyAlignment="1">
      <alignment vertical="center"/>
    </xf>
    <xf numFmtId="0" fontId="35" fillId="26" borderId="90" xfId="0" applyFont="1" applyFill="1" applyBorder="1" applyAlignment="1">
      <alignment vertical="center"/>
    </xf>
    <xf numFmtId="0" fontId="35" fillId="26" borderId="93" xfId="0" applyFont="1" applyFill="1" applyBorder="1" applyAlignment="1">
      <alignment horizontal="center" vertical="center"/>
    </xf>
    <xf numFmtId="0" fontId="35" fillId="26" borderId="92" xfId="0" applyFont="1" applyFill="1" applyBorder="1" applyAlignment="1">
      <alignment horizontal="center" vertical="center"/>
    </xf>
    <xf numFmtId="0" fontId="35" fillId="26" borderId="91" xfId="0" applyFont="1" applyFill="1" applyBorder="1" applyAlignment="1">
      <alignment horizontal="center" vertical="center"/>
    </xf>
    <xf numFmtId="0" fontId="35" fillId="26" borderId="94" xfId="0" applyFont="1" applyFill="1" applyBorder="1" applyAlignment="1">
      <alignment horizontal="center" vertical="center"/>
    </xf>
    <xf numFmtId="0" fontId="34" fillId="26" borderId="93" xfId="0" applyFont="1" applyFill="1" applyBorder="1" applyAlignment="1">
      <alignment horizontal="center" vertical="center"/>
    </xf>
    <xf numFmtId="0" fontId="35" fillId="26" borderId="94" xfId="0" applyFont="1" applyFill="1" applyBorder="1" applyAlignment="1">
      <alignment vertical="center"/>
    </xf>
    <xf numFmtId="0" fontId="35" fillId="27" borderId="35" xfId="0" applyFont="1" applyFill="1" applyBorder="1" applyAlignment="1">
      <alignment vertical="center"/>
    </xf>
    <xf numFmtId="0" fontId="35" fillId="27" borderId="61" xfId="0" applyFont="1" applyFill="1" applyBorder="1" applyAlignment="1">
      <alignment vertical="center"/>
    </xf>
    <xf numFmtId="0" fontId="35" fillId="27" borderId="82" xfId="0" applyFont="1" applyFill="1" applyBorder="1" applyAlignment="1">
      <alignment horizontal="left" vertical="center"/>
    </xf>
    <xf numFmtId="0" fontId="35" fillId="26" borderId="82" xfId="0" applyFont="1" applyFill="1" applyBorder="1" applyAlignment="1">
      <alignment vertical="center"/>
    </xf>
    <xf numFmtId="0" fontId="35" fillId="26" borderId="23" xfId="0" applyFont="1" applyFill="1" applyBorder="1" applyAlignment="1">
      <alignment vertical="center"/>
    </xf>
    <xf numFmtId="0" fontId="35" fillId="27" borderId="37" xfId="0" applyFont="1" applyFill="1" applyBorder="1" applyAlignment="1">
      <alignment vertical="center"/>
    </xf>
    <xf numFmtId="0" fontId="35" fillId="27" borderId="78" xfId="0" applyFont="1" applyFill="1" applyBorder="1" applyAlignment="1">
      <alignment vertical="center"/>
    </xf>
    <xf numFmtId="0" fontId="35" fillId="27" borderId="82" xfId="0" applyFont="1" applyFill="1" applyBorder="1" applyAlignment="1">
      <alignment vertical="center"/>
    </xf>
    <xf numFmtId="0" fontId="35" fillId="27" borderId="60" xfId="0" applyFont="1" applyFill="1" applyBorder="1" applyAlignment="1">
      <alignment horizontal="center" vertical="center"/>
    </xf>
    <xf numFmtId="0" fontId="34" fillId="27" borderId="60" xfId="0" applyFont="1" applyFill="1" applyBorder="1" applyAlignment="1">
      <alignment horizontal="center" vertical="center"/>
    </xf>
    <xf numFmtId="0" fontId="35" fillId="27" borderId="23" xfId="0" applyFont="1" applyFill="1" applyBorder="1" applyAlignment="1">
      <alignment vertical="center"/>
    </xf>
    <xf numFmtId="0" fontId="35" fillId="27" borderId="73" xfId="0" applyFont="1" applyFill="1" applyBorder="1" applyAlignment="1">
      <alignment horizontal="center" vertical="center"/>
    </xf>
    <xf numFmtId="0" fontId="35" fillId="27" borderId="78" xfId="0" applyFont="1" applyFill="1" applyBorder="1" applyAlignment="1">
      <alignment horizontal="center" vertical="center"/>
    </xf>
    <xf numFmtId="0" fontId="35" fillId="26" borderId="82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vertical="center"/>
    </xf>
    <xf numFmtId="0" fontId="35" fillId="0" borderId="95" xfId="0" applyFont="1" applyFill="1" applyBorder="1" applyAlignment="1">
      <alignment horizontal="center" vertical="center"/>
    </xf>
    <xf numFmtId="0" fontId="35" fillId="0" borderId="96" xfId="0" applyFont="1" applyFill="1" applyBorder="1" applyAlignment="1">
      <alignment horizontal="center" vertical="center"/>
    </xf>
    <xf numFmtId="0" fontId="34" fillId="0" borderId="97" xfId="0" applyFont="1" applyFill="1" applyBorder="1" applyAlignment="1">
      <alignment horizontal="center" vertical="center"/>
    </xf>
    <xf numFmtId="0" fontId="35" fillId="0" borderId="97" xfId="0" applyFont="1" applyFill="1" applyBorder="1" applyAlignment="1">
      <alignment horizontal="center" vertical="center"/>
    </xf>
    <xf numFmtId="0" fontId="35" fillId="0" borderId="98" xfId="0" applyFont="1" applyFill="1" applyBorder="1" applyAlignment="1">
      <alignment vertical="center"/>
    </xf>
    <xf numFmtId="0" fontId="35" fillId="27" borderId="61" xfId="0" applyFont="1" applyFill="1" applyBorder="1" applyAlignment="1">
      <alignment horizontal="center" vertical="center"/>
    </xf>
    <xf numFmtId="0" fontId="35" fillId="27" borderId="69" xfId="0" applyFont="1" applyFill="1" applyBorder="1" applyAlignment="1">
      <alignment horizontal="center" vertical="center"/>
    </xf>
    <xf numFmtId="0" fontId="35" fillId="27" borderId="23" xfId="0" applyFont="1" applyFill="1" applyBorder="1" applyAlignment="1">
      <alignment horizontal="center" vertical="center"/>
    </xf>
    <xf numFmtId="0" fontId="35" fillId="26" borderId="67" xfId="0" applyFont="1" applyFill="1" applyBorder="1" applyAlignment="1">
      <alignment horizontal="center" vertical="center"/>
    </xf>
    <xf numFmtId="0" fontId="35" fillId="26" borderId="62" xfId="0" applyFont="1" applyFill="1" applyBorder="1" applyAlignment="1">
      <alignment horizontal="center" vertical="center"/>
    </xf>
    <xf numFmtId="0" fontId="35" fillId="26" borderId="63" xfId="0" applyFont="1" applyFill="1" applyBorder="1" applyAlignment="1">
      <alignment horizontal="center" vertical="center"/>
    </xf>
    <xf numFmtId="0" fontId="34" fillId="26" borderId="64" xfId="0" applyFont="1" applyFill="1" applyBorder="1" applyAlignment="1">
      <alignment horizontal="center" vertical="center"/>
    </xf>
    <xf numFmtId="0" fontId="35" fillId="0" borderId="99" xfId="0" applyFont="1" applyFill="1" applyBorder="1" applyAlignment="1">
      <alignment vertical="center"/>
    </xf>
    <xf numFmtId="0" fontId="35" fillId="0" borderId="100" xfId="0" applyFont="1" applyFill="1" applyBorder="1" applyAlignment="1">
      <alignment horizontal="center" vertical="center"/>
    </xf>
    <xf numFmtId="0" fontId="35" fillId="0" borderId="101" xfId="0" applyFont="1" applyFill="1" applyBorder="1" applyAlignment="1">
      <alignment horizontal="center" vertical="center"/>
    </xf>
    <xf numFmtId="0" fontId="35" fillId="0" borderId="86" xfId="0" applyFont="1" applyFill="1" applyBorder="1" applyAlignment="1">
      <alignment vertical="center"/>
    </xf>
    <xf numFmtId="0" fontId="35" fillId="26" borderId="60" xfId="0" applyFont="1" applyFill="1" applyBorder="1" applyAlignment="1">
      <alignment horizontal="center" vertical="center"/>
    </xf>
    <xf numFmtId="0" fontId="35" fillId="27" borderId="82" xfId="0" applyFont="1" applyFill="1" applyBorder="1" applyAlignment="1">
      <alignment horizontal="center" vertical="center"/>
    </xf>
    <xf numFmtId="0" fontId="35" fillId="0" borderId="102" xfId="0" applyFont="1" applyFill="1" applyBorder="1" applyAlignment="1">
      <alignment horizontal="center" vertical="center"/>
    </xf>
    <xf numFmtId="0" fontId="35" fillId="26" borderId="103" xfId="0" applyFont="1" applyFill="1" applyBorder="1" applyAlignment="1">
      <alignment horizontal="center" vertical="center"/>
    </xf>
    <xf numFmtId="0" fontId="34" fillId="28" borderId="60" xfId="0" applyFont="1" applyFill="1" applyBorder="1" applyAlignment="1">
      <alignment horizontal="center" vertical="center"/>
    </xf>
    <xf numFmtId="0" fontId="34" fillId="25" borderId="60" xfId="0" applyFont="1" applyFill="1" applyBorder="1" applyAlignment="1">
      <alignment horizontal="center" vertical="center"/>
    </xf>
    <xf numFmtId="0" fontId="35" fillId="0" borderId="104" xfId="0" applyFont="1" applyFill="1" applyBorder="1" applyAlignment="1">
      <alignment horizontal="center" vertical="center"/>
    </xf>
    <xf numFmtId="0" fontId="34" fillId="0" borderId="105" xfId="0" applyFont="1" applyFill="1" applyBorder="1" applyAlignment="1">
      <alignment horizontal="center" vertical="center"/>
    </xf>
    <xf numFmtId="0" fontId="35" fillId="0" borderId="106" xfId="0" applyFont="1" applyFill="1" applyBorder="1" applyAlignment="1">
      <alignment horizontal="center" vertical="center"/>
    </xf>
    <xf numFmtId="0" fontId="35" fillId="0" borderId="107" xfId="0" applyFont="1" applyFill="1" applyBorder="1" applyAlignment="1">
      <alignment horizontal="center" vertical="center"/>
    </xf>
    <xf numFmtId="0" fontId="35" fillId="0" borderId="108" xfId="0" applyFont="1" applyFill="1" applyBorder="1" applyAlignment="1">
      <alignment horizontal="center" vertical="center"/>
    </xf>
    <xf numFmtId="0" fontId="35" fillId="0" borderId="109" xfId="0" applyFont="1" applyFill="1" applyBorder="1" applyAlignment="1">
      <alignment horizontal="center" vertical="center"/>
    </xf>
    <xf numFmtId="0" fontId="35" fillId="0" borderId="100" xfId="0" applyFont="1" applyFill="1" applyBorder="1" applyAlignment="1">
      <alignment horizontal="left" vertical="center"/>
    </xf>
    <xf numFmtId="0" fontId="35" fillId="0" borderId="105" xfId="0" applyFont="1" applyFill="1" applyBorder="1" applyAlignment="1">
      <alignment horizontal="center" vertical="center"/>
    </xf>
    <xf numFmtId="0" fontId="35" fillId="0" borderId="110" xfId="0" applyFont="1" applyFill="1" applyBorder="1" applyAlignment="1">
      <alignment horizontal="center" vertical="center"/>
    </xf>
    <xf numFmtId="0" fontId="35" fillId="0" borderId="99" xfId="0" applyFont="1" applyFill="1" applyBorder="1" applyAlignment="1">
      <alignment horizontal="center" vertical="center"/>
    </xf>
    <xf numFmtId="0" fontId="35" fillId="0" borderId="111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5" fillId="27" borderId="104" xfId="0" applyFont="1" applyFill="1" applyBorder="1" applyAlignment="1">
      <alignment horizontal="left" vertical="center"/>
    </xf>
    <xf numFmtId="0" fontId="35" fillId="27" borderId="53" xfId="0" applyFont="1" applyFill="1" applyBorder="1" applyAlignment="1">
      <alignment horizontal="center" vertical="center"/>
    </xf>
    <xf numFmtId="0" fontId="35" fillId="27" borderId="108" xfId="0" applyFont="1" applyFill="1" applyBorder="1" applyAlignment="1">
      <alignment horizontal="center" vertical="center"/>
    </xf>
    <xf numFmtId="0" fontId="34" fillId="27" borderId="97" xfId="0" applyFont="1" applyFill="1" applyBorder="1" applyAlignment="1">
      <alignment horizontal="center" vertical="center"/>
    </xf>
    <xf numFmtId="0" fontId="35" fillId="27" borderId="104" xfId="0" applyFont="1" applyFill="1" applyBorder="1" applyAlignment="1">
      <alignment horizontal="center" vertical="center"/>
    </xf>
    <xf numFmtId="0" fontId="35" fillId="27" borderId="102" xfId="0" applyFont="1" applyFill="1" applyBorder="1" applyAlignment="1">
      <alignment horizontal="center" vertical="center"/>
    </xf>
    <xf numFmtId="0" fontId="35" fillId="27" borderId="112" xfId="0" applyFont="1" applyFill="1" applyBorder="1" applyAlignment="1">
      <alignment horizontal="center" vertical="center"/>
    </xf>
    <xf numFmtId="0" fontId="35" fillId="27" borderId="113" xfId="0" applyFont="1" applyFill="1" applyBorder="1" applyAlignment="1">
      <alignment horizontal="center" vertical="center"/>
    </xf>
    <xf numFmtId="0" fontId="35" fillId="26" borderId="35" xfId="0" applyFont="1" applyFill="1" applyBorder="1" applyAlignment="1">
      <alignment horizontal="left" vertical="center"/>
    </xf>
    <xf numFmtId="0" fontId="35" fillId="26" borderId="112" xfId="0" applyFont="1" applyFill="1" applyBorder="1" applyAlignment="1">
      <alignment horizontal="center" vertical="center"/>
    </xf>
    <xf numFmtId="0" fontId="35" fillId="26" borderId="113" xfId="0" applyFont="1" applyFill="1" applyBorder="1" applyAlignment="1">
      <alignment horizontal="center" vertical="center"/>
    </xf>
    <xf numFmtId="0" fontId="35" fillId="26" borderId="91" xfId="0" applyFont="1" applyFill="1" applyBorder="1" applyAlignment="1">
      <alignment horizontal="left" vertical="center"/>
    </xf>
    <xf numFmtId="0" fontId="35" fillId="26" borderId="114" xfId="0" applyFont="1" applyFill="1" applyBorder="1" applyAlignment="1">
      <alignment horizontal="center" vertical="center"/>
    </xf>
    <xf numFmtId="0" fontId="35" fillId="26" borderId="90" xfId="0" applyFont="1" applyFill="1" applyBorder="1" applyAlignment="1">
      <alignment horizontal="center" vertical="center"/>
    </xf>
    <xf numFmtId="0" fontId="35" fillId="26" borderId="115" xfId="0" applyFont="1" applyFill="1" applyBorder="1" applyAlignment="1">
      <alignment horizontal="center" vertical="center"/>
    </xf>
    <xf numFmtId="0" fontId="35" fillId="27" borderId="97" xfId="0" applyFont="1" applyFill="1" applyBorder="1" applyAlignment="1">
      <alignment horizontal="center" vertical="center"/>
    </xf>
    <xf numFmtId="0" fontId="35" fillId="27" borderId="109" xfId="0" applyFont="1" applyFill="1" applyBorder="1" applyAlignment="1">
      <alignment horizontal="center" vertical="center"/>
    </xf>
    <xf numFmtId="0" fontId="35" fillId="27" borderId="77" xfId="0" applyFont="1" applyFill="1" applyBorder="1" applyAlignment="1">
      <alignment vertical="center"/>
    </xf>
    <xf numFmtId="0" fontId="35" fillId="27" borderId="89" xfId="0" applyFont="1" applyFill="1" applyBorder="1" applyAlignment="1">
      <alignment vertical="center"/>
    </xf>
    <xf numFmtId="0" fontId="35" fillId="27" borderId="58" xfId="0" applyFont="1" applyFill="1" applyBorder="1" applyAlignment="1">
      <alignment vertical="center"/>
    </xf>
    <xf numFmtId="202" fontId="35" fillId="27" borderId="68" xfId="0" applyNumberFormat="1" applyFont="1" applyFill="1" applyBorder="1" applyAlignment="1">
      <alignment horizontal="center" vertical="center" wrapText="1"/>
    </xf>
    <xf numFmtId="0" fontId="35" fillId="27" borderId="58" xfId="0" applyFont="1" applyFill="1" applyBorder="1" applyAlignment="1">
      <alignment horizontal="center" vertical="center"/>
    </xf>
    <xf numFmtId="0" fontId="35" fillId="27" borderId="77" xfId="0" applyFont="1" applyFill="1" applyBorder="1" applyAlignment="1">
      <alignment horizontal="center" vertical="center"/>
    </xf>
    <xf numFmtId="0" fontId="35" fillId="27" borderId="66" xfId="0" applyFont="1" applyFill="1" applyBorder="1" applyAlignment="1">
      <alignment horizontal="center" vertical="center"/>
    </xf>
    <xf numFmtId="0" fontId="35" fillId="27" borderId="116" xfId="0" applyFont="1" applyFill="1" applyBorder="1" applyAlignment="1">
      <alignment horizontal="center" vertical="center"/>
    </xf>
    <xf numFmtId="0" fontId="34" fillId="27" borderId="68" xfId="0" applyFont="1" applyFill="1" applyBorder="1" applyAlignment="1">
      <alignment horizontal="center" vertical="center"/>
    </xf>
    <xf numFmtId="0" fontId="35" fillId="27" borderId="117" xfId="0" applyFont="1" applyFill="1" applyBorder="1" applyAlignment="1">
      <alignment horizontal="center" vertical="center"/>
    </xf>
    <xf numFmtId="202" fontId="35" fillId="27" borderId="60" xfId="0" applyNumberFormat="1" applyFont="1" applyFill="1" applyBorder="1" applyAlignment="1">
      <alignment horizontal="center" vertical="center"/>
    </xf>
    <xf numFmtId="201" fontId="35" fillId="27" borderId="60" xfId="0" applyNumberFormat="1" applyFont="1" applyFill="1" applyBorder="1" applyAlignment="1">
      <alignment horizontal="center" vertical="center"/>
    </xf>
    <xf numFmtId="0" fontId="35" fillId="27" borderId="69" xfId="0" applyFont="1" applyFill="1" applyBorder="1" applyAlignment="1">
      <alignment vertical="center"/>
    </xf>
    <xf numFmtId="201" fontId="35" fillId="26" borderId="93" xfId="0" applyNumberFormat="1" applyFont="1" applyFill="1" applyBorder="1" applyAlignment="1">
      <alignment horizontal="center" vertical="center"/>
    </xf>
    <xf numFmtId="0" fontId="35" fillId="26" borderId="98" xfId="0" applyFont="1" applyFill="1" applyBorder="1" applyAlignment="1">
      <alignment horizontal="center" vertical="center"/>
    </xf>
    <xf numFmtId="0" fontId="35" fillId="26" borderId="98" xfId="0" applyFont="1" applyFill="1" applyBorder="1" applyAlignment="1">
      <alignment vertical="center"/>
    </xf>
    <xf numFmtId="0" fontId="35" fillId="27" borderId="77" xfId="0" applyFont="1" applyFill="1" applyBorder="1" applyAlignment="1" applyProtection="1">
      <alignment horizontal="left" vertical="center"/>
      <protection hidden="1"/>
    </xf>
    <xf numFmtId="0" fontId="35" fillId="27" borderId="89" xfId="0" applyFont="1" applyFill="1" applyBorder="1" applyAlignment="1" applyProtection="1">
      <alignment vertical="center"/>
      <protection hidden="1"/>
    </xf>
    <xf numFmtId="0" fontId="35" fillId="27" borderId="65" xfId="0" applyFont="1" applyFill="1" applyBorder="1" applyAlignment="1" applyProtection="1">
      <alignment vertical="center"/>
      <protection hidden="1"/>
    </xf>
    <xf numFmtId="201" fontId="35" fillId="27" borderId="68" xfId="0" applyNumberFormat="1" applyFont="1" applyFill="1" applyBorder="1" applyAlignment="1">
      <alignment horizontal="center" vertical="center"/>
    </xf>
    <xf numFmtId="0" fontId="35" fillId="27" borderId="66" xfId="0" applyFont="1" applyFill="1" applyBorder="1" applyAlignment="1" applyProtection="1">
      <alignment horizontal="center" vertical="center"/>
      <protection hidden="1"/>
    </xf>
    <xf numFmtId="0" fontId="35" fillId="27" borderId="66" xfId="0" applyFont="1" applyFill="1" applyBorder="1" applyAlignment="1" applyProtection="1">
      <alignment vertical="center"/>
      <protection hidden="1"/>
    </xf>
    <xf numFmtId="0" fontId="35" fillId="27" borderId="116" xfId="0" applyFont="1" applyFill="1" applyBorder="1" applyAlignment="1" applyProtection="1">
      <alignment vertical="center"/>
      <protection hidden="1"/>
    </xf>
    <xf numFmtId="0" fontId="35" fillId="27" borderId="82" xfId="0" applyFont="1" applyFill="1" applyBorder="1" applyAlignment="1" applyProtection="1">
      <alignment horizontal="left" vertical="center"/>
      <protection hidden="1"/>
    </xf>
    <xf numFmtId="0" fontId="35" fillId="27" borderId="35" xfId="0" applyFont="1" applyFill="1" applyBorder="1" applyAlignment="1" applyProtection="1">
      <alignment vertical="center"/>
      <protection hidden="1"/>
    </xf>
    <xf numFmtId="0" fontId="35" fillId="27" borderId="59" xfId="0" applyFont="1" applyFill="1" applyBorder="1" applyAlignment="1" applyProtection="1">
      <alignment vertical="center"/>
      <protection hidden="1"/>
    </xf>
    <xf numFmtId="0" fontId="35" fillId="27" borderId="23" xfId="0" applyFont="1" applyFill="1" applyBorder="1" applyAlignment="1" applyProtection="1">
      <alignment horizontal="center" vertical="center"/>
      <protection hidden="1"/>
    </xf>
    <xf numFmtId="0" fontId="35" fillId="27" borderId="23" xfId="0" applyFont="1" applyFill="1" applyBorder="1" applyAlignment="1" applyProtection="1">
      <alignment vertical="center"/>
      <protection hidden="1"/>
    </xf>
    <xf numFmtId="0" fontId="35" fillId="27" borderId="113" xfId="0" applyFont="1" applyFill="1" applyBorder="1" applyAlignment="1" applyProtection="1">
      <alignment vertical="center"/>
      <protection hidden="1"/>
    </xf>
    <xf numFmtId="201" fontId="35" fillId="27" borderId="80" xfId="0" applyNumberFormat="1" applyFont="1" applyFill="1" applyBorder="1" applyAlignment="1">
      <alignment horizontal="center" vertical="center"/>
    </xf>
    <xf numFmtId="0" fontId="35" fillId="27" borderId="86" xfId="0" applyFont="1" applyFill="1" applyBorder="1" applyAlignment="1">
      <alignment horizontal="center" vertical="center"/>
    </xf>
    <xf numFmtId="0" fontId="34" fillId="25" borderId="80" xfId="0" applyFont="1" applyFill="1" applyBorder="1" applyAlignment="1">
      <alignment horizontal="center" vertical="center"/>
    </xf>
    <xf numFmtId="0" fontId="35" fillId="27" borderId="86" xfId="0" applyFont="1" applyFill="1" applyBorder="1" applyAlignment="1">
      <alignment vertical="center"/>
    </xf>
    <xf numFmtId="0" fontId="35" fillId="27" borderId="73" xfId="0" applyFont="1" applyFill="1" applyBorder="1" applyAlignment="1">
      <alignment vertical="center"/>
    </xf>
    <xf numFmtId="0" fontId="34" fillId="0" borderId="11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5" fillId="0" borderId="9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119" xfId="0" applyFont="1" applyFill="1" applyBorder="1" applyAlignment="1">
      <alignment horizontal="center" vertical="center"/>
    </xf>
    <xf numFmtId="0" fontId="35" fillId="0" borderId="117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5" fillId="27" borderId="80" xfId="0" applyFont="1" applyFill="1" applyBorder="1" applyAlignment="1">
      <alignment horizontal="center" vertical="center"/>
    </xf>
    <xf numFmtId="0" fontId="35" fillId="0" borderId="119" xfId="0" applyFont="1" applyFill="1" applyBorder="1" applyAlignment="1">
      <alignment vertical="center"/>
    </xf>
    <xf numFmtId="0" fontId="35" fillId="0" borderId="66" xfId="0" applyFont="1" applyFill="1" applyBorder="1" applyAlignment="1">
      <alignment vertical="center"/>
    </xf>
    <xf numFmtId="0" fontId="35" fillId="0" borderId="116" xfId="0" applyFont="1" applyFill="1" applyBorder="1" applyAlignment="1">
      <alignment vertical="center"/>
    </xf>
    <xf numFmtId="0" fontId="35" fillId="0" borderId="84" xfId="0" applyFont="1" applyFill="1" applyBorder="1" applyAlignment="1">
      <alignment vertical="center"/>
    </xf>
    <xf numFmtId="0" fontId="35" fillId="0" borderId="107" xfId="0" applyFont="1" applyFill="1" applyBorder="1" applyAlignment="1">
      <alignment vertical="center"/>
    </xf>
    <xf numFmtId="0" fontId="35" fillId="27" borderId="113" xfId="0" applyFont="1" applyFill="1" applyBorder="1" applyAlignment="1">
      <alignment vertical="center"/>
    </xf>
    <xf numFmtId="0" fontId="35" fillId="27" borderId="67" xfId="0" applyFont="1" applyFill="1" applyBorder="1" applyAlignment="1">
      <alignment horizontal="center" vertical="center"/>
    </xf>
    <xf numFmtId="0" fontId="34" fillId="27" borderId="64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vertical="center"/>
    </xf>
    <xf numFmtId="0" fontId="35" fillId="0" borderId="82" xfId="0" applyFont="1" applyFill="1" applyBorder="1" applyAlignment="1">
      <alignment vertical="center"/>
    </xf>
    <xf numFmtId="0" fontId="35" fillId="0" borderId="35" xfId="0" applyFont="1" applyFill="1" applyBorder="1" applyAlignment="1">
      <alignment vertical="center"/>
    </xf>
    <xf numFmtId="0" fontId="35" fillId="0" borderId="59" xfId="0" applyFont="1" applyFill="1" applyBorder="1" applyAlignment="1">
      <alignment vertical="center"/>
    </xf>
    <xf numFmtId="0" fontId="35" fillId="27" borderId="70" xfId="0" applyFont="1" applyFill="1" applyBorder="1" applyAlignment="1">
      <alignment vertical="center"/>
    </xf>
    <xf numFmtId="0" fontId="35" fillId="27" borderId="32" xfId="0" applyFont="1" applyFill="1" applyBorder="1" applyAlignment="1">
      <alignment vertical="center"/>
    </xf>
    <xf numFmtId="0" fontId="35" fillId="27" borderId="67" xfId="0" applyFont="1" applyFill="1" applyBorder="1" applyAlignment="1">
      <alignment vertical="center"/>
    </xf>
    <xf numFmtId="0" fontId="35" fillId="27" borderId="64" xfId="0" applyFont="1" applyFill="1" applyBorder="1" applyAlignment="1">
      <alignment horizontal="center" vertical="center"/>
    </xf>
    <xf numFmtId="0" fontId="35" fillId="27" borderId="70" xfId="0" applyFont="1" applyFill="1" applyBorder="1" applyAlignment="1">
      <alignment horizontal="center" vertical="center"/>
    </xf>
    <xf numFmtId="0" fontId="35" fillId="27" borderId="63" xfId="0" applyFont="1" applyFill="1" applyBorder="1" applyAlignment="1">
      <alignment horizontal="center" vertical="center"/>
    </xf>
    <xf numFmtId="0" fontId="35" fillId="27" borderId="107" xfId="0" applyFont="1" applyFill="1" applyBorder="1" applyAlignment="1">
      <alignment vertical="center"/>
    </xf>
    <xf numFmtId="0" fontId="35" fillId="27" borderId="63" xfId="0" applyFont="1" applyFill="1" applyBorder="1" applyAlignment="1">
      <alignment vertical="center"/>
    </xf>
    <xf numFmtId="0" fontId="35" fillId="26" borderId="120" xfId="0" applyFont="1" applyFill="1" applyBorder="1" applyAlignment="1">
      <alignment horizontal="center" vertical="center"/>
    </xf>
    <xf numFmtId="0" fontId="35" fillId="26" borderId="0" xfId="0" applyFont="1" applyFill="1" applyBorder="1" applyAlignment="1">
      <alignment horizontal="center" vertical="center"/>
    </xf>
    <xf numFmtId="0" fontId="35" fillId="26" borderId="75" xfId="0" applyFont="1" applyFill="1" applyBorder="1" applyAlignment="1">
      <alignment horizontal="center" vertical="center"/>
    </xf>
    <xf numFmtId="0" fontId="35" fillId="0" borderId="103" xfId="0" applyFont="1" applyFill="1" applyBorder="1" applyAlignment="1">
      <alignment horizontal="center" vertical="center"/>
    </xf>
    <xf numFmtId="0" fontId="35" fillId="0" borderId="92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vertical="center"/>
    </xf>
    <xf numFmtId="0" fontId="35" fillId="0" borderId="67" xfId="0" applyFont="1" applyFill="1" applyBorder="1" applyAlignment="1">
      <alignment vertical="center"/>
    </xf>
    <xf numFmtId="0" fontId="35" fillId="26" borderId="70" xfId="0" applyFont="1" applyFill="1" applyBorder="1" applyAlignment="1">
      <alignment horizontal="left" vertical="center"/>
    </xf>
    <xf numFmtId="0" fontId="35" fillId="26" borderId="67" xfId="0" applyFont="1" applyFill="1" applyBorder="1" applyAlignment="1">
      <alignment vertical="center"/>
    </xf>
    <xf numFmtId="0" fontId="35" fillId="26" borderId="70" xfId="0" applyFont="1" applyFill="1" applyBorder="1" applyAlignment="1">
      <alignment vertical="center"/>
    </xf>
    <xf numFmtId="0" fontId="35" fillId="26" borderId="63" xfId="0" applyFont="1" applyFill="1" applyBorder="1" applyAlignment="1">
      <alignment vertical="center"/>
    </xf>
    <xf numFmtId="0" fontId="35" fillId="0" borderId="34" xfId="0" applyFont="1" applyFill="1" applyBorder="1" applyAlignment="1">
      <alignment vertical="center"/>
    </xf>
    <xf numFmtId="0" fontId="35" fillId="0" borderId="95" xfId="0" applyFont="1" applyFill="1" applyBorder="1" applyAlignment="1">
      <alignment vertical="center"/>
    </xf>
    <xf numFmtId="0" fontId="35" fillId="0" borderId="41" xfId="0" applyFont="1" applyFill="1" applyBorder="1" applyAlignment="1">
      <alignment vertical="center"/>
    </xf>
    <xf numFmtId="0" fontId="35" fillId="0" borderId="101" xfId="0" applyFont="1" applyFill="1" applyBorder="1" applyAlignment="1">
      <alignment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96" xfId="0" applyFont="1" applyFill="1" applyBorder="1" applyAlignment="1">
      <alignment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vertical="center"/>
    </xf>
    <xf numFmtId="0" fontId="35" fillId="27" borderId="34" xfId="0" applyFont="1" applyFill="1" applyBorder="1" applyAlignment="1">
      <alignment vertical="center"/>
    </xf>
    <xf numFmtId="0" fontId="35" fillId="0" borderId="90" xfId="0" applyFont="1" applyFill="1" applyBorder="1" applyAlignment="1">
      <alignment horizontal="center" vertical="center"/>
    </xf>
    <xf numFmtId="0" fontId="35" fillId="0" borderId="91" xfId="0" applyFont="1" applyFill="1" applyBorder="1" applyAlignment="1">
      <alignment horizontal="center" vertical="center"/>
    </xf>
    <xf numFmtId="0" fontId="35" fillId="0" borderId="0" xfId="0" applyFont="1" applyFill="1" applyAlignment="1" applyProtection="1">
      <alignment vertical="center"/>
      <protection hidden="1"/>
    </xf>
    <xf numFmtId="0" fontId="35" fillId="27" borderId="59" xfId="0" applyFont="1" applyFill="1" applyBorder="1" applyAlignment="1">
      <alignment horizontal="center" vertical="center"/>
    </xf>
    <xf numFmtId="0" fontId="35" fillId="27" borderId="35" xfId="0" applyFont="1" applyFill="1" applyBorder="1" applyAlignment="1">
      <alignment horizontal="center" vertical="center"/>
    </xf>
    <xf numFmtId="0" fontId="35" fillId="26" borderId="82" xfId="0" applyFont="1" applyFill="1" applyBorder="1" applyAlignment="1" applyProtection="1">
      <alignment horizontal="left" vertical="center"/>
      <protection hidden="1"/>
    </xf>
    <xf numFmtId="0" fontId="35" fillId="26" borderId="35" xfId="0" applyFont="1" applyFill="1" applyBorder="1" applyAlignment="1" applyProtection="1">
      <alignment vertical="center"/>
      <protection hidden="1"/>
    </xf>
    <xf numFmtId="0" fontId="35" fillId="26" borderId="59" xfId="0" applyFont="1" applyFill="1" applyBorder="1" applyAlignment="1" applyProtection="1">
      <alignment vertical="center"/>
      <protection hidden="1"/>
    </xf>
    <xf numFmtId="0" fontId="35" fillId="26" borderId="23" xfId="0" applyFont="1" applyFill="1" applyBorder="1" applyAlignment="1" applyProtection="1">
      <alignment horizontal="center" vertical="center"/>
      <protection hidden="1"/>
    </xf>
    <xf numFmtId="0" fontId="35" fillId="26" borderId="23" xfId="0" applyFont="1" applyFill="1" applyBorder="1" applyAlignment="1" applyProtection="1">
      <alignment vertical="center"/>
      <protection hidden="1"/>
    </xf>
    <xf numFmtId="0" fontId="35" fillId="26" borderId="113" xfId="0" applyFont="1" applyFill="1" applyBorder="1" applyAlignment="1" applyProtection="1">
      <alignment vertical="center"/>
      <protection hidden="1"/>
    </xf>
    <xf numFmtId="0" fontId="35" fillId="26" borderId="69" xfId="0" applyFont="1" applyFill="1" applyBorder="1" applyAlignment="1">
      <alignment horizontal="center" vertical="center"/>
    </xf>
    <xf numFmtId="0" fontId="35" fillId="26" borderId="69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2" fillId="0" borderId="52" xfId="0" applyFont="1" applyBorder="1" applyAlignment="1">
      <alignment horizontal="center" vertical="center"/>
    </xf>
    <xf numFmtId="0" fontId="32" fillId="0" borderId="17" xfId="0" applyFont="1" applyBorder="1" applyAlignment="1">
      <alignment vertical="center"/>
    </xf>
    <xf numFmtId="0" fontId="32" fillId="0" borderId="47" xfId="0" applyFont="1" applyBorder="1" applyAlignment="1">
      <alignment horizontal="center" vertical="center"/>
    </xf>
    <xf numFmtId="0" fontId="32" fillId="0" borderId="25" xfId="0" applyFont="1" applyBorder="1" applyAlignment="1">
      <alignment vertical="center"/>
    </xf>
    <xf numFmtId="0" fontId="35" fillId="27" borderId="70" xfId="0" applyFont="1" applyFill="1" applyBorder="1" applyAlignment="1">
      <alignment horizontal="left" vertical="center"/>
    </xf>
    <xf numFmtId="0" fontId="35" fillId="0" borderId="80" xfId="0" applyFont="1" applyFill="1" applyBorder="1" applyAlignment="1" applyProtection="1">
      <alignment horizontal="center" vertical="center"/>
      <protection hidden="1"/>
    </xf>
    <xf numFmtId="0" fontId="35" fillId="0" borderId="97" xfId="0" applyFont="1" applyFill="1" applyBorder="1" applyAlignment="1" applyProtection="1">
      <alignment horizontal="center" vertical="center" wrapText="1"/>
      <protection hidden="1"/>
    </xf>
    <xf numFmtId="0" fontId="35" fillId="0" borderId="109" xfId="0" applyFont="1" applyFill="1" applyBorder="1" applyAlignment="1">
      <alignment vertical="center"/>
    </xf>
    <xf numFmtId="0" fontId="35" fillId="0" borderId="53" xfId="0" applyFont="1" applyFill="1" applyBorder="1" applyAlignment="1">
      <alignment vertical="center"/>
    </xf>
    <xf numFmtId="0" fontId="35" fillId="0" borderId="102" xfId="0" applyFont="1" applyFill="1" applyBorder="1" applyAlignment="1">
      <alignment vertical="center"/>
    </xf>
    <xf numFmtId="0" fontId="35" fillId="27" borderId="62" xfId="0" applyFont="1" applyFill="1" applyBorder="1" applyAlignment="1">
      <alignment horizontal="center" vertical="center"/>
    </xf>
    <xf numFmtId="0" fontId="34" fillId="28" borderId="64" xfId="0" applyFont="1" applyFill="1" applyBorder="1" applyAlignment="1">
      <alignment horizontal="center" vertical="center"/>
    </xf>
    <xf numFmtId="0" fontId="35" fillId="26" borderId="32" xfId="0" applyFont="1" applyFill="1" applyBorder="1" applyAlignment="1">
      <alignment horizontal="left" vertical="center" wrapText="1"/>
    </xf>
    <xf numFmtId="0" fontId="35" fillId="26" borderId="67" xfId="0" applyFont="1" applyFill="1" applyBorder="1" applyAlignment="1">
      <alignment horizontal="left" vertical="center" wrapText="1"/>
    </xf>
    <xf numFmtId="0" fontId="35" fillId="26" borderId="64" xfId="0" applyFont="1" applyFill="1" applyBorder="1" applyAlignment="1">
      <alignment horizontal="center" vertical="center" wrapText="1"/>
    </xf>
    <xf numFmtId="0" fontId="35" fillId="27" borderId="32" xfId="0" applyFont="1" applyFill="1" applyBorder="1" applyAlignment="1">
      <alignment horizontal="left" vertical="center" wrapText="1"/>
    </xf>
    <xf numFmtId="0" fontId="35" fillId="27" borderId="67" xfId="0" applyFont="1" applyFill="1" applyBorder="1" applyAlignment="1">
      <alignment horizontal="left" vertical="center" wrapText="1"/>
    </xf>
    <xf numFmtId="0" fontId="35" fillId="27" borderId="64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 applyProtection="1">
      <alignment vertical="center"/>
      <protection hidden="1"/>
    </xf>
    <xf numFmtId="0" fontId="35" fillId="26" borderId="93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35" fillId="0" borderId="104" xfId="0" applyFont="1" applyFill="1" applyBorder="1" applyAlignment="1">
      <alignment vertical="center"/>
    </xf>
    <xf numFmtId="0" fontId="35" fillId="0" borderId="106" xfId="0" applyFont="1" applyFill="1" applyBorder="1" applyAlignment="1">
      <alignment vertical="center"/>
    </xf>
    <xf numFmtId="0" fontId="35" fillId="0" borderId="94" xfId="0" applyFont="1" applyFill="1" applyBorder="1" applyAlignment="1">
      <alignment horizontal="center" vertical="center"/>
    </xf>
    <xf numFmtId="0" fontId="34" fillId="0" borderId="93" xfId="0" applyFont="1" applyFill="1" applyBorder="1" applyAlignment="1">
      <alignment horizontal="center" vertical="center"/>
    </xf>
    <xf numFmtId="0" fontId="35" fillId="0" borderId="112" xfId="0" applyFont="1" applyFill="1" applyBorder="1" applyAlignment="1">
      <alignment horizontal="center" vertical="center"/>
    </xf>
    <xf numFmtId="0" fontId="35" fillId="0" borderId="35" xfId="0" applyFont="1" applyFill="1" applyBorder="1" applyAlignment="1" applyProtection="1">
      <alignment horizontal="left" vertical="center"/>
      <protection hidden="1"/>
    </xf>
    <xf numFmtId="0" fontId="35" fillId="0" borderId="61" xfId="0" applyFont="1" applyFill="1" applyBorder="1" applyAlignment="1" applyProtection="1">
      <alignment horizontal="left" vertical="center"/>
      <protection hidden="1"/>
    </xf>
    <xf numFmtId="0" fontId="35" fillId="0" borderId="60" xfId="0" applyFont="1" applyFill="1" applyBorder="1" applyAlignment="1" applyProtection="1">
      <alignment horizontal="center" vertical="center" wrapText="1"/>
      <protection hidden="1"/>
    </xf>
    <xf numFmtId="0" fontId="35" fillId="0" borderId="113" xfId="0" applyFont="1" applyFill="1" applyBorder="1" applyAlignment="1">
      <alignment vertical="center"/>
    </xf>
    <xf numFmtId="0" fontId="0" fillId="0" borderId="69" xfId="0" applyFont="1" applyFill="1" applyBorder="1" applyAlignment="1">
      <alignment horizontal="center" vertical="center"/>
    </xf>
    <xf numFmtId="0" fontId="35" fillId="0" borderId="41" xfId="0" applyFont="1" applyFill="1" applyBorder="1" applyAlignment="1" applyProtection="1">
      <alignment vertical="center"/>
      <protection hidden="1"/>
    </xf>
    <xf numFmtId="0" fontId="35" fillId="0" borderId="101" xfId="0" applyFont="1" applyFill="1" applyBorder="1" applyAlignment="1" applyProtection="1">
      <alignment vertical="center"/>
      <protection hidden="1"/>
    </xf>
    <xf numFmtId="0" fontId="35" fillId="0" borderId="105" xfId="0" applyFont="1" applyFill="1" applyBorder="1" applyAlignment="1" applyProtection="1">
      <alignment horizontal="center" vertical="center"/>
      <protection hidden="1"/>
    </xf>
    <xf numFmtId="0" fontId="35" fillId="0" borderId="111" xfId="0" applyFont="1" applyFill="1" applyBorder="1" applyAlignment="1">
      <alignment vertical="center"/>
    </xf>
    <xf numFmtId="0" fontId="35" fillId="0" borderId="64" xfId="0" applyFont="1" applyFill="1" applyBorder="1" applyAlignment="1" applyProtection="1">
      <alignment horizontal="center" vertical="center" wrapText="1"/>
      <protection hidden="1"/>
    </xf>
    <xf numFmtId="0" fontId="35" fillId="0" borderId="63" xfId="0" applyFont="1" applyFill="1" applyBorder="1" applyAlignment="1">
      <alignment vertical="center"/>
    </xf>
    <xf numFmtId="0" fontId="35" fillId="0" borderId="71" xfId="0" applyFont="1" applyFill="1" applyBorder="1" applyAlignment="1">
      <alignment vertical="center"/>
    </xf>
    <xf numFmtId="0" fontId="35" fillId="0" borderId="113" xfId="0" applyFont="1" applyFill="1" applyBorder="1" applyAlignment="1">
      <alignment horizontal="center" vertical="center"/>
    </xf>
    <xf numFmtId="0" fontId="35" fillId="0" borderId="37" xfId="0" applyFont="1" applyFill="1" applyBorder="1" applyAlignment="1" applyProtection="1">
      <alignment horizontal="left" vertical="center"/>
      <protection hidden="1"/>
    </xf>
    <xf numFmtId="0" fontId="35" fillId="0" borderId="78" xfId="0" applyFont="1" applyFill="1" applyBorder="1" applyAlignment="1" applyProtection="1">
      <alignment horizontal="left" vertical="center"/>
      <protection hidden="1"/>
    </xf>
    <xf numFmtId="0" fontId="35" fillId="0" borderId="80" xfId="0" applyFont="1" applyFill="1" applyBorder="1" applyAlignment="1" applyProtection="1">
      <alignment horizontal="center" vertical="center" wrapText="1"/>
      <protection hidden="1"/>
    </xf>
    <xf numFmtId="0" fontId="0" fillId="0" borderId="119" xfId="0" applyFont="1" applyFill="1" applyBorder="1" applyAlignment="1">
      <alignment horizontal="center" vertical="center"/>
    </xf>
    <xf numFmtId="0" fontId="35" fillId="0" borderId="116" xfId="0" applyFont="1" applyFill="1" applyBorder="1" applyAlignment="1">
      <alignment horizontal="center" vertical="center"/>
    </xf>
    <xf numFmtId="0" fontId="35" fillId="0" borderId="20" xfId="0" applyFont="1" applyFill="1" applyBorder="1" applyAlignment="1" applyProtection="1">
      <alignment vertical="center"/>
      <protection hidden="1"/>
    </xf>
    <xf numFmtId="0" fontId="35" fillId="0" borderId="35" xfId="0" applyFont="1" applyFill="1" applyBorder="1" applyAlignment="1" applyProtection="1">
      <alignment vertical="center"/>
      <protection hidden="1"/>
    </xf>
    <xf numFmtId="0" fontId="35" fillId="0" borderId="61" xfId="0" applyFont="1" applyFill="1" applyBorder="1" applyAlignment="1" applyProtection="1">
      <alignment vertical="center"/>
      <protection hidden="1"/>
    </xf>
    <xf numFmtId="0" fontId="35" fillId="0" borderId="60" xfId="0" applyFont="1" applyFill="1" applyBorder="1" applyAlignment="1" applyProtection="1">
      <alignment horizontal="center" vertical="center"/>
      <protection hidden="1"/>
    </xf>
    <xf numFmtId="0" fontId="0" fillId="0" borderId="109" xfId="0" applyFont="1" applyFill="1" applyBorder="1" applyAlignment="1">
      <alignment horizontal="center" vertical="center"/>
    </xf>
    <xf numFmtId="0" fontId="34" fillId="27" borderId="93" xfId="0" applyFont="1" applyFill="1" applyBorder="1" applyAlignment="1">
      <alignment horizontal="center" vertical="center"/>
    </xf>
    <xf numFmtId="0" fontId="35" fillId="27" borderId="35" xfId="0" applyFont="1" applyFill="1" applyBorder="1" applyAlignment="1">
      <alignment horizontal="left" vertical="center"/>
    </xf>
    <xf numFmtId="0" fontId="35" fillId="0" borderId="91" xfId="0" applyFont="1" applyFill="1" applyBorder="1" applyAlignment="1">
      <alignment horizontal="left" vertical="center"/>
    </xf>
    <xf numFmtId="0" fontId="35" fillId="0" borderId="91" xfId="0" applyFont="1" applyFill="1" applyBorder="1" applyAlignment="1">
      <alignment vertical="center"/>
    </xf>
    <xf numFmtId="0" fontId="35" fillId="0" borderId="92" xfId="0" applyFont="1" applyFill="1" applyBorder="1" applyAlignment="1">
      <alignment vertical="center"/>
    </xf>
    <xf numFmtId="0" fontId="35" fillId="0" borderId="93" xfId="0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 wrapText="1"/>
    </xf>
    <xf numFmtId="0" fontId="34" fillId="0" borderId="69" xfId="0" applyFont="1" applyFill="1" applyBorder="1" applyAlignment="1">
      <alignment vertical="center" wrapText="1"/>
    </xf>
    <xf numFmtId="0" fontId="34" fillId="0" borderId="23" xfId="0" applyFont="1" applyFill="1" applyBorder="1" applyAlignment="1">
      <alignment vertical="center" wrapText="1"/>
    </xf>
    <xf numFmtId="0" fontId="34" fillId="0" borderId="113" xfId="0" applyFont="1" applyFill="1" applyBorder="1" applyAlignment="1">
      <alignment vertical="center" wrapText="1"/>
    </xf>
    <xf numFmtId="0" fontId="34" fillId="0" borderId="98" xfId="0" applyFont="1" applyFill="1" applyBorder="1" applyAlignment="1">
      <alignment horizontal="center" vertical="center" wrapText="1"/>
    </xf>
    <xf numFmtId="0" fontId="34" fillId="0" borderId="94" xfId="0" applyFont="1" applyFill="1" applyBorder="1" applyAlignment="1">
      <alignment horizontal="center" vertical="center" wrapText="1"/>
    </xf>
    <xf numFmtId="0" fontId="34" fillId="0" borderId="115" xfId="0" applyFont="1" applyFill="1" applyBorder="1" applyAlignment="1">
      <alignment horizontal="center" vertical="center" wrapText="1"/>
    </xf>
    <xf numFmtId="0" fontId="35" fillId="27" borderId="68" xfId="0" applyFont="1" applyFill="1" applyBorder="1" applyAlignment="1">
      <alignment horizontal="center" vertical="center"/>
    </xf>
    <xf numFmtId="0" fontId="35" fillId="27" borderId="65" xfId="0" applyFont="1" applyFill="1" applyBorder="1" applyAlignment="1">
      <alignment horizontal="center" vertical="center"/>
    </xf>
    <xf numFmtId="0" fontId="35" fillId="27" borderId="90" xfId="0" applyFont="1" applyFill="1" applyBorder="1" applyAlignment="1">
      <alignment vertical="center"/>
    </xf>
    <xf numFmtId="0" fontId="35" fillId="27" borderId="91" xfId="0" applyFont="1" applyFill="1" applyBorder="1" applyAlignment="1">
      <alignment vertical="center"/>
    </xf>
    <xf numFmtId="0" fontId="35" fillId="27" borderId="92" xfId="0" applyFont="1" applyFill="1" applyBorder="1" applyAlignment="1">
      <alignment vertical="center"/>
    </xf>
    <xf numFmtId="0" fontId="35" fillId="27" borderId="93" xfId="0" applyFont="1" applyFill="1" applyBorder="1" applyAlignment="1">
      <alignment horizontal="center" vertical="center"/>
    </xf>
    <xf numFmtId="0" fontId="35" fillId="27" borderId="92" xfId="0" applyFont="1" applyFill="1" applyBorder="1" applyAlignment="1">
      <alignment horizontal="center" vertical="center"/>
    </xf>
    <xf numFmtId="0" fontId="35" fillId="27" borderId="91" xfId="0" applyFont="1" applyFill="1" applyBorder="1" applyAlignment="1">
      <alignment horizontal="center" vertical="center"/>
    </xf>
    <xf numFmtId="0" fontId="35" fillId="27" borderId="94" xfId="0" applyFont="1" applyFill="1" applyBorder="1" applyAlignment="1">
      <alignment horizontal="center" vertical="center"/>
    </xf>
    <xf numFmtId="0" fontId="35" fillId="27" borderId="114" xfId="0" applyFont="1" applyFill="1" applyBorder="1" applyAlignment="1">
      <alignment horizontal="center" vertical="center"/>
    </xf>
    <xf numFmtId="0" fontId="35" fillId="27" borderId="90" xfId="0" applyFont="1" applyFill="1" applyBorder="1" applyAlignment="1">
      <alignment horizontal="center" vertical="center"/>
    </xf>
    <xf numFmtId="0" fontId="35" fillId="27" borderId="115" xfId="0" applyFont="1" applyFill="1" applyBorder="1" applyAlignment="1">
      <alignment horizontal="center" vertical="center"/>
    </xf>
    <xf numFmtId="0" fontId="34" fillId="0" borderId="112" xfId="0" applyFont="1" applyFill="1" applyBorder="1" applyAlignment="1">
      <alignment vertical="center" wrapText="1"/>
    </xf>
    <xf numFmtId="0" fontId="34" fillId="27" borderId="64" xfId="0" applyFont="1" applyFill="1" applyBorder="1" applyAlignment="1">
      <alignment horizontal="center" vertical="center" wrapText="1"/>
    </xf>
    <xf numFmtId="201" fontId="35" fillId="26" borderId="60" xfId="0" applyNumberFormat="1" applyFont="1" applyFill="1" applyBorder="1" applyAlignment="1">
      <alignment horizontal="center" vertical="center"/>
    </xf>
    <xf numFmtId="0" fontId="35" fillId="26" borderId="103" xfId="0" applyFont="1" applyFill="1" applyBorder="1" applyAlignment="1">
      <alignment vertical="center"/>
    </xf>
    <xf numFmtId="0" fontId="35" fillId="27" borderId="59" xfId="0" applyFont="1" applyFill="1" applyBorder="1" applyAlignment="1">
      <alignment vertical="center"/>
    </xf>
    <xf numFmtId="0" fontId="34" fillId="0" borderId="86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34" fillId="0" borderId="83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34" fillId="0" borderId="121" xfId="0" applyFont="1" applyFill="1" applyBorder="1" applyAlignment="1">
      <alignment horizontal="center" vertical="center" wrapText="1"/>
    </xf>
    <xf numFmtId="0" fontId="34" fillId="0" borderId="122" xfId="0" applyFont="1" applyFill="1" applyBorder="1" applyAlignment="1">
      <alignment horizontal="center" vertical="center" wrapText="1"/>
    </xf>
    <xf numFmtId="0" fontId="34" fillId="0" borderId="123" xfId="0" applyFont="1" applyFill="1" applyBorder="1" applyAlignment="1">
      <alignment horizontal="center" vertical="center" wrapText="1"/>
    </xf>
    <xf numFmtId="0" fontId="34" fillId="0" borderId="124" xfId="0" applyFont="1" applyFill="1" applyBorder="1" applyAlignment="1">
      <alignment horizontal="center" vertical="center" wrapText="1"/>
    </xf>
    <xf numFmtId="0" fontId="34" fillId="0" borderId="125" xfId="0" applyFont="1" applyFill="1" applyBorder="1" applyAlignment="1">
      <alignment horizontal="center" vertical="center"/>
    </xf>
    <xf numFmtId="0" fontId="34" fillId="0" borderId="126" xfId="0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center" vertical="center" wrapText="1"/>
    </xf>
    <xf numFmtId="0" fontId="34" fillId="0" borderId="127" xfId="0" applyFont="1" applyFill="1" applyBorder="1" applyAlignment="1">
      <alignment horizontal="center" vertical="center"/>
    </xf>
    <xf numFmtId="0" fontId="34" fillId="0" borderId="128" xfId="0" applyFont="1" applyFill="1" applyBorder="1" applyAlignment="1" applyProtection="1">
      <alignment horizontal="center" vertical="center" wrapText="1"/>
      <protection hidden="1"/>
    </xf>
    <xf numFmtId="0" fontId="34" fillId="0" borderId="129" xfId="0" applyFont="1" applyFill="1" applyBorder="1" applyAlignment="1" applyProtection="1">
      <alignment horizontal="center" vertical="center" wrapText="1"/>
      <protection hidden="1"/>
    </xf>
    <xf numFmtId="0" fontId="35" fillId="0" borderId="33" xfId="0" applyFont="1" applyFill="1" applyBorder="1" applyAlignment="1" applyProtection="1">
      <alignment horizontal="left" vertical="center"/>
      <protection hidden="1"/>
    </xf>
    <xf numFmtId="0" fontId="35" fillId="0" borderId="34" xfId="0" applyFont="1" applyFill="1" applyBorder="1" applyAlignment="1" applyProtection="1">
      <alignment horizontal="left" vertical="center"/>
      <protection hidden="1"/>
    </xf>
    <xf numFmtId="0" fontId="35" fillId="0" borderId="95" xfId="0" applyFont="1" applyFill="1" applyBorder="1" applyAlignment="1" applyProtection="1">
      <alignment horizontal="left" vertical="center"/>
      <protection hidden="1"/>
    </xf>
    <xf numFmtId="0" fontId="35" fillId="26" borderId="82" xfId="0" applyFont="1" applyFill="1" applyBorder="1" applyAlignment="1">
      <alignment horizontal="left" vertical="center" wrapText="1"/>
    </xf>
    <xf numFmtId="0" fontId="35" fillId="26" borderId="35" xfId="0" applyFont="1" applyFill="1" applyBorder="1" applyAlignment="1">
      <alignment horizontal="left" vertical="center" wrapText="1"/>
    </xf>
    <xf numFmtId="0" fontId="35" fillId="26" borderId="61" xfId="0" applyFont="1" applyFill="1" applyBorder="1" applyAlignment="1">
      <alignment horizontal="left" vertical="center" wrapText="1"/>
    </xf>
    <xf numFmtId="0" fontId="34" fillId="0" borderId="126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127" xfId="0" applyFont="1" applyBorder="1" applyAlignment="1">
      <alignment horizontal="center" vertical="center"/>
    </xf>
    <xf numFmtId="0" fontId="34" fillId="0" borderId="124" xfId="0" applyFont="1" applyFill="1" applyBorder="1" applyAlignment="1">
      <alignment horizontal="center" vertical="center"/>
    </xf>
    <xf numFmtId="0" fontId="34" fillId="0" borderId="130" xfId="0" applyFont="1" applyFill="1" applyBorder="1" applyAlignment="1" applyProtection="1">
      <alignment horizontal="center" vertical="center" wrapText="1"/>
      <protection hidden="1"/>
    </xf>
    <xf numFmtId="0" fontId="34" fillId="0" borderId="131" xfId="0" applyFont="1" applyFill="1" applyBorder="1" applyAlignment="1" applyProtection="1">
      <alignment horizontal="center" vertical="center" wrapText="1"/>
      <protection hidden="1"/>
    </xf>
    <xf numFmtId="0" fontId="35" fillId="0" borderId="18" xfId="0" applyFont="1" applyFill="1" applyBorder="1" applyAlignment="1" applyProtection="1">
      <alignment horizontal="left" vertical="center"/>
      <protection hidden="1"/>
    </xf>
    <xf numFmtId="0" fontId="35" fillId="0" borderId="32" xfId="0" applyFont="1" applyFill="1" applyBorder="1" applyAlignment="1" applyProtection="1">
      <alignment horizontal="left" vertical="center"/>
      <protection hidden="1"/>
    </xf>
    <xf numFmtId="0" fontId="35" fillId="0" borderId="67" xfId="0" applyFont="1" applyFill="1" applyBorder="1" applyAlignment="1" applyProtection="1">
      <alignment horizontal="left" vertical="center"/>
      <protection hidden="1"/>
    </xf>
    <xf numFmtId="0" fontId="34" fillId="0" borderId="132" xfId="0" applyFont="1" applyFill="1" applyBorder="1" applyAlignment="1" applyProtection="1">
      <alignment horizontal="center" vertical="center" wrapText="1"/>
      <protection hidden="1"/>
    </xf>
    <xf numFmtId="0" fontId="35" fillId="0" borderId="133" xfId="0" applyFont="1" applyFill="1" applyBorder="1" applyAlignment="1" applyProtection="1">
      <alignment horizontal="left" vertical="center"/>
      <protection hidden="1"/>
    </xf>
    <xf numFmtId="0" fontId="35" fillId="0" borderId="89" xfId="0" applyFont="1" applyFill="1" applyBorder="1" applyAlignment="1" applyProtection="1">
      <alignment horizontal="left" vertical="center"/>
      <protection hidden="1"/>
    </xf>
    <xf numFmtId="0" fontId="35" fillId="0" borderId="58" xfId="0" applyFont="1" applyFill="1" applyBorder="1" applyAlignment="1" applyProtection="1">
      <alignment horizontal="left" vertical="center"/>
      <protection hidden="1"/>
    </xf>
    <xf numFmtId="0" fontId="34" fillId="0" borderId="134" xfId="0" applyFont="1" applyFill="1" applyBorder="1" applyAlignment="1" applyProtection="1">
      <alignment horizontal="center" vertical="center" wrapText="1"/>
      <protection hidden="1"/>
    </xf>
    <xf numFmtId="0" fontId="35" fillId="26" borderId="70" xfId="0" applyFont="1" applyFill="1" applyBorder="1" applyAlignment="1">
      <alignment horizontal="left" vertical="center" wrapText="1"/>
    </xf>
    <xf numFmtId="0" fontId="35" fillId="26" borderId="32" xfId="0" applyFont="1" applyFill="1" applyBorder="1" applyAlignment="1">
      <alignment horizontal="left" vertical="center" wrapText="1"/>
    </xf>
    <xf numFmtId="0" fontId="35" fillId="26" borderId="67" xfId="0" applyFont="1" applyFill="1" applyBorder="1" applyAlignment="1">
      <alignment horizontal="left" vertical="center" wrapText="1"/>
    </xf>
    <xf numFmtId="0" fontId="32" fillId="0" borderId="29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4" fillId="0" borderId="109" xfId="0" applyFont="1" applyFill="1" applyBorder="1" applyAlignment="1">
      <alignment horizontal="center" vertical="center" wrapText="1"/>
    </xf>
    <xf numFmtId="0" fontId="34" fillId="0" borderId="99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/>
    </xf>
    <xf numFmtId="0" fontId="31" fillId="0" borderId="40" xfId="0" applyFont="1" applyBorder="1" applyAlignment="1">
      <alignment horizontal="left" vertical="center"/>
    </xf>
    <xf numFmtId="0" fontId="31" fillId="0" borderId="42" xfId="0" applyFont="1" applyBorder="1" applyAlignment="1">
      <alignment horizontal="left" vertical="center"/>
    </xf>
    <xf numFmtId="0" fontId="35" fillId="26" borderId="90" xfId="0" applyFont="1" applyFill="1" applyBorder="1" applyAlignment="1">
      <alignment horizontal="left" vertical="center" wrapText="1"/>
    </xf>
    <xf numFmtId="0" fontId="35" fillId="26" borderId="91" xfId="0" applyFont="1" applyFill="1" applyBorder="1" applyAlignment="1">
      <alignment horizontal="left" vertical="center" wrapText="1"/>
    </xf>
    <xf numFmtId="0" fontId="35" fillId="26" borderId="92" xfId="0" applyFont="1" applyFill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/>
    </xf>
    <xf numFmtId="0" fontId="31" fillId="0" borderId="135" xfId="0" applyFont="1" applyBorder="1" applyAlignment="1">
      <alignment horizontal="left" vertical="center"/>
    </xf>
    <xf numFmtId="0" fontId="34" fillId="0" borderId="136" xfId="0" applyFont="1" applyFill="1" applyBorder="1" applyAlignment="1" applyProtection="1">
      <alignment horizontal="center" vertical="center" wrapText="1"/>
      <protection hidden="1"/>
    </xf>
    <xf numFmtId="0" fontId="34" fillId="0" borderId="137" xfId="0" applyFont="1" applyFill="1" applyBorder="1" applyAlignment="1" applyProtection="1">
      <alignment horizontal="center" vertical="center" wrapText="1"/>
      <protection hidden="1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4" fillId="0" borderId="138" xfId="0" applyFont="1" applyFill="1" applyBorder="1" applyAlignment="1" applyProtection="1">
      <alignment horizontal="center" vertical="center" wrapText="1"/>
      <protection hidden="1"/>
    </xf>
    <xf numFmtId="0" fontId="34" fillId="0" borderId="139" xfId="0" applyFont="1" applyFill="1" applyBorder="1" applyAlignment="1" applyProtection="1">
      <alignment horizontal="center" vertical="center" wrapText="1"/>
      <protection hidden="1"/>
    </xf>
    <xf numFmtId="0" fontId="34" fillId="0" borderId="140" xfId="0" applyFont="1" applyFill="1" applyBorder="1" applyAlignment="1" applyProtection="1">
      <alignment horizontal="center" vertical="center" wrapText="1"/>
      <protection hidden="1"/>
    </xf>
    <xf numFmtId="0" fontId="34" fillId="0" borderId="141" xfId="0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0" fontId="34" fillId="0" borderId="120" xfId="0" applyFont="1" applyFill="1" applyBorder="1" applyAlignment="1" applyProtection="1">
      <alignment horizontal="center" vertical="center" wrapText="1"/>
      <protection hidden="1"/>
    </xf>
    <xf numFmtId="0" fontId="34" fillId="0" borderId="142" xfId="0" applyFont="1" applyFill="1" applyBorder="1" applyAlignment="1" applyProtection="1">
      <alignment horizontal="center" vertical="center" wrapText="1"/>
      <protection hidden="1"/>
    </xf>
    <xf numFmtId="0" fontId="34" fillId="0" borderId="49" xfId="0" applyFont="1" applyFill="1" applyBorder="1" applyAlignment="1" applyProtection="1">
      <alignment horizontal="center" vertical="center" wrapText="1"/>
      <protection hidden="1"/>
    </xf>
    <xf numFmtId="0" fontId="34" fillId="0" borderId="143" xfId="0" applyFont="1" applyFill="1" applyBorder="1" applyAlignment="1" applyProtection="1">
      <alignment horizontal="center" vertical="center" wrapText="1"/>
      <protection hidden="1"/>
    </xf>
    <xf numFmtId="0" fontId="34" fillId="0" borderId="138" xfId="0" applyFont="1" applyFill="1" applyBorder="1" applyAlignment="1">
      <alignment horizontal="center" vertical="center"/>
    </xf>
    <xf numFmtId="0" fontId="34" fillId="0" borderId="139" xfId="0" applyFont="1" applyFill="1" applyBorder="1" applyAlignment="1">
      <alignment horizontal="center" vertical="center"/>
    </xf>
    <xf numFmtId="0" fontId="34" fillId="0" borderId="140" xfId="0" applyFont="1" applyFill="1" applyBorder="1" applyAlignment="1">
      <alignment horizontal="center" vertical="center"/>
    </xf>
    <xf numFmtId="0" fontId="34" fillId="0" borderId="14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20" xfId="0" applyFont="1" applyFill="1" applyBorder="1" applyAlignment="1">
      <alignment horizontal="center" vertical="center"/>
    </xf>
    <xf numFmtId="0" fontId="34" fillId="0" borderId="142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34" fillId="0" borderId="143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/>
    </xf>
    <xf numFmtId="0" fontId="34" fillId="0" borderId="144" xfId="0" applyFont="1" applyFill="1" applyBorder="1" applyAlignment="1">
      <alignment horizontal="center" vertical="center" wrapText="1"/>
    </xf>
    <xf numFmtId="0" fontId="34" fillId="0" borderId="145" xfId="0" applyFont="1" applyFill="1" applyBorder="1" applyAlignment="1">
      <alignment horizontal="center" vertical="center"/>
    </xf>
    <xf numFmtId="0" fontId="34" fillId="0" borderId="126" xfId="0" applyFont="1" applyFill="1" applyBorder="1" applyAlignment="1">
      <alignment horizontal="center" vertical="center" wrapText="1"/>
    </xf>
    <xf numFmtId="0" fontId="34" fillId="0" borderId="127" xfId="0" applyFont="1" applyFill="1" applyBorder="1" applyAlignment="1">
      <alignment horizontal="center" vertical="center" wrapText="1"/>
    </xf>
    <xf numFmtId="0" fontId="34" fillId="0" borderId="138" xfId="0" applyFont="1" applyFill="1" applyBorder="1" applyAlignment="1">
      <alignment horizontal="center" vertical="center" wrapText="1"/>
    </xf>
    <xf numFmtId="0" fontId="34" fillId="0" borderId="139" xfId="0" applyFont="1" applyFill="1" applyBorder="1" applyAlignment="1">
      <alignment horizontal="center" vertical="center" wrapText="1"/>
    </xf>
    <xf numFmtId="0" fontId="34" fillId="0" borderId="140" xfId="0" applyFont="1" applyFill="1" applyBorder="1" applyAlignment="1">
      <alignment horizontal="center" vertical="center" wrapText="1"/>
    </xf>
    <xf numFmtId="0" fontId="34" fillId="0" borderId="142" xfId="0" applyFont="1" applyFill="1" applyBorder="1" applyAlignment="1">
      <alignment horizontal="center" vertical="center" wrapText="1"/>
    </xf>
    <xf numFmtId="0" fontId="34" fillId="0" borderId="49" xfId="0" applyFont="1" applyFill="1" applyBorder="1" applyAlignment="1">
      <alignment horizontal="center" vertical="center" wrapText="1"/>
    </xf>
    <xf numFmtId="0" fontId="34" fillId="0" borderId="143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center" wrapText="1"/>
    </xf>
    <xf numFmtId="0" fontId="34" fillId="0" borderId="125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4" fillId="0" borderId="146" xfId="0" applyFont="1" applyFill="1" applyBorder="1" applyAlignment="1" applyProtection="1">
      <alignment horizontal="center" vertical="center" wrapText="1"/>
      <protection hidden="1"/>
    </xf>
    <xf numFmtId="0" fontId="34" fillId="0" borderId="147" xfId="0" applyFont="1" applyFill="1" applyBorder="1" applyAlignment="1" applyProtection="1">
      <alignment horizontal="center" vertical="center" wrapText="1"/>
      <protection hidden="1"/>
    </xf>
    <xf numFmtId="0" fontId="34" fillId="0" borderId="148" xfId="0" applyFont="1" applyFill="1" applyBorder="1" applyAlignment="1">
      <alignment horizontal="center" vertical="center" wrapText="1"/>
    </xf>
    <xf numFmtId="0" fontId="34" fillId="0" borderId="149" xfId="0" applyFont="1" applyFill="1" applyBorder="1" applyAlignment="1">
      <alignment horizontal="center" vertical="center" wrapText="1"/>
    </xf>
    <xf numFmtId="0" fontId="34" fillId="0" borderId="150" xfId="0" applyFont="1" applyFill="1" applyBorder="1" applyAlignment="1">
      <alignment horizontal="center" vertical="center" wrapText="1"/>
    </xf>
    <xf numFmtId="0" fontId="34" fillId="0" borderId="107" xfId="0" applyFont="1" applyFill="1" applyBorder="1" applyAlignment="1">
      <alignment horizontal="center" vertical="center" wrapText="1"/>
    </xf>
    <xf numFmtId="0" fontId="35" fillId="0" borderId="75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5" fillId="0" borderId="151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52" xfId="0" applyFont="1" applyFill="1" applyBorder="1" applyAlignment="1">
      <alignment horizontal="center" vertical="center"/>
    </xf>
    <xf numFmtId="0" fontId="35" fillId="0" borderId="14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120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left"/>
    </xf>
    <xf numFmtId="0" fontId="19" fillId="4" borderId="18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9" fillId="4" borderId="31" xfId="0" applyFont="1" applyFill="1" applyBorder="1" applyAlignment="1">
      <alignment horizontal="center"/>
    </xf>
    <xf numFmtId="0" fontId="19" fillId="4" borderId="14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 vertical="center"/>
    </xf>
    <xf numFmtId="0" fontId="19" fillId="0" borderId="37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29" xfId="0" applyFont="1" applyFill="1" applyBorder="1" applyAlignment="1">
      <alignment horizontal="left" vertical="center"/>
    </xf>
    <xf numFmtId="0" fontId="19" fillId="0" borderId="46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194" fontId="19" fillId="24" borderId="20" xfId="0" applyNumberFormat="1" applyFont="1" applyFill="1" applyBorder="1" applyAlignment="1">
      <alignment horizontal="center"/>
    </xf>
    <xf numFmtId="194" fontId="19" fillId="24" borderId="21" xfId="0" applyNumberFormat="1" applyFont="1" applyFill="1" applyBorder="1" applyAlignment="1">
      <alignment horizontal="center"/>
    </xf>
    <xf numFmtId="1" fontId="19" fillId="24" borderId="40" xfId="0" applyNumberFormat="1" applyFont="1" applyFill="1" applyBorder="1" applyAlignment="1">
      <alignment horizontal="center"/>
    </xf>
    <xf numFmtId="1" fontId="19" fillId="24" borderId="42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3" xfId="0" applyFont="1" applyBorder="1" applyAlignment="1">
      <alignment horizontal="center" vertical="center"/>
    </xf>
    <xf numFmtId="0" fontId="19" fillId="0" borderId="154" xfId="0" applyFont="1" applyBorder="1" applyAlignment="1">
      <alignment horizontal="center" vertical="center"/>
    </xf>
    <xf numFmtId="0" fontId="19" fillId="0" borderId="155" xfId="0" applyFont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1" fontId="19" fillId="24" borderId="20" xfId="0" applyNumberFormat="1" applyFont="1" applyFill="1" applyBorder="1" applyAlignment="1">
      <alignment horizontal="center"/>
    </xf>
    <xf numFmtId="1" fontId="19" fillId="24" borderId="21" xfId="0" applyNumberFormat="1" applyFont="1" applyFill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153" xfId="0" applyFont="1" applyBorder="1" applyAlignment="1">
      <alignment horizontal="center"/>
    </xf>
    <xf numFmtId="0" fontId="19" fillId="0" borderId="154" xfId="0" applyFont="1" applyBorder="1" applyAlignment="1">
      <alignment horizontal="center"/>
    </xf>
    <xf numFmtId="0" fontId="19" fillId="0" borderId="155" xfId="0" applyFont="1" applyBorder="1" applyAlignment="1">
      <alignment horizontal="center"/>
    </xf>
    <xf numFmtId="0" fontId="19" fillId="0" borderId="156" xfId="0" applyFont="1" applyBorder="1" applyAlignment="1">
      <alignment horizontal="left"/>
    </xf>
    <xf numFmtId="0" fontId="19" fillId="0" borderId="63" xfId="0" applyFont="1" applyBorder="1" applyAlignment="1">
      <alignment horizontal="left"/>
    </xf>
    <xf numFmtId="0" fontId="19" fillId="0" borderId="157" xfId="0" applyFont="1" applyBorder="1" applyAlignment="1">
      <alignment horizontal="left"/>
    </xf>
    <xf numFmtId="0" fontId="19" fillId="4" borderId="153" xfId="0" applyFont="1" applyFill="1" applyBorder="1" applyAlignment="1">
      <alignment horizontal="center"/>
    </xf>
    <xf numFmtId="0" fontId="19" fillId="4" borderId="154" xfId="0" applyFont="1" applyFill="1" applyBorder="1" applyAlignment="1">
      <alignment horizontal="center"/>
    </xf>
    <xf numFmtId="0" fontId="19" fillId="4" borderId="155" xfId="0" applyFont="1" applyFill="1" applyBorder="1" applyAlignment="1">
      <alignment horizontal="center"/>
    </xf>
    <xf numFmtId="1" fontId="19" fillId="24" borderId="36" xfId="0" applyNumberFormat="1" applyFont="1" applyFill="1" applyBorder="1" applyAlignment="1">
      <alignment horizontal="center"/>
    </xf>
    <xf numFmtId="1" fontId="19" fillId="24" borderId="38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left" vertical="center"/>
    </xf>
    <xf numFmtId="0" fontId="23" fillId="0" borderId="31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72;%20&#1074;&#1093;&#1086;&#1076;&#1086;&#1074;%20&#1090;&#1077;&#1088;&#1084;&#1080;&#1085;&#1072;&#1083;&#1072;%20&#1069;&#1050;&#1056;&#1040;%20217%20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Доступные дискретные сигналы"/>
      <sheetName val="Защиты по объектам"/>
      <sheetName val="Табл. сигнал."/>
      <sheetName val="Матрица"/>
      <sheetName val="Матрица входов"/>
      <sheetName val="Блок дискр. сигналов"/>
      <sheetName val="Блок питания (2)"/>
      <sheetName val="Вых.цепи"/>
      <sheetName val="Блок анал.сигналов (lib)"/>
      <sheetName val="Блок анал.сигн."/>
      <sheetName val="Блок реле"/>
      <sheetName val="Табл вв-выв защ"/>
      <sheetName val="Блок питания"/>
      <sheetName val="Состав кассет"/>
      <sheetName val="Библ блоков"/>
      <sheetName val="Служебный"/>
      <sheetName val="Табл.анал.сигналов"/>
      <sheetName val="Прогрм.вычис.цепи"/>
      <sheetName val="Цепи пост.тока"/>
      <sheetName val="Список сигналов АСУ"/>
      <sheetName val="Библ вспом блоков"/>
      <sheetName val="DV-IDENTITY-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19"/>
  <sheetViews>
    <sheetView showGridLines="0" view="pageBreakPreview" zoomScaleSheetLayoutView="100" zoomScalePageLayoutView="0" workbookViewId="0" topLeftCell="A1">
      <selection activeCell="D13" sqref="D13:D14"/>
    </sheetView>
  </sheetViews>
  <sheetFormatPr defaultColWidth="9.140625" defaultRowHeight="12.75"/>
  <cols>
    <col min="1" max="1" width="12.140625" style="102" customWidth="1"/>
    <col min="2" max="2" width="24.140625" style="102" bestFit="1" customWidth="1"/>
    <col min="3" max="3" width="23.00390625" style="102" customWidth="1"/>
    <col min="4" max="4" width="17.7109375" style="102" bestFit="1" customWidth="1"/>
    <col min="5" max="5" width="12.421875" style="102" customWidth="1"/>
    <col min="6" max="6" width="13.00390625" style="102" bestFit="1" customWidth="1"/>
    <col min="7" max="7" width="17.7109375" style="102" customWidth="1"/>
    <col min="8" max="8" width="13.8515625" style="102" customWidth="1"/>
    <col min="9" max="16384" width="9.140625" style="102" customWidth="1"/>
  </cols>
  <sheetData>
    <row r="1" spans="1:9" ht="102" customHeight="1">
      <c r="A1" s="104"/>
      <c r="B1" s="105"/>
      <c r="C1" s="105"/>
      <c r="D1" s="105"/>
      <c r="E1" s="105"/>
      <c r="F1" s="105"/>
      <c r="G1" s="105"/>
      <c r="H1" s="106"/>
      <c r="I1" s="107"/>
    </row>
    <row r="2" spans="1:9" ht="25.5">
      <c r="A2" s="108"/>
      <c r="B2" s="494" t="s">
        <v>8</v>
      </c>
      <c r="C2" s="494"/>
      <c r="D2" s="494"/>
      <c r="E2" s="494"/>
      <c r="F2" s="494"/>
      <c r="G2" s="494"/>
      <c r="H2" s="109"/>
      <c r="I2" s="107"/>
    </row>
    <row r="3" spans="1:9" ht="12.75">
      <c r="A3" s="108"/>
      <c r="B3" s="107"/>
      <c r="C3" s="107"/>
      <c r="D3" s="107"/>
      <c r="E3" s="107"/>
      <c r="F3" s="107"/>
      <c r="G3" s="107"/>
      <c r="H3" s="109"/>
      <c r="I3" s="107"/>
    </row>
    <row r="4" spans="1:9" ht="25.5">
      <c r="A4" s="108"/>
      <c r="B4" s="494"/>
      <c r="C4" s="494"/>
      <c r="D4" s="494"/>
      <c r="E4" s="494"/>
      <c r="F4" s="494"/>
      <c r="G4" s="494"/>
      <c r="H4" s="109"/>
      <c r="I4" s="107"/>
    </row>
    <row r="5" spans="1:9" ht="12.75">
      <c r="A5" s="108"/>
      <c r="B5" s="107"/>
      <c r="C5" s="107"/>
      <c r="D5" s="107"/>
      <c r="E5" s="107"/>
      <c r="F5" s="107"/>
      <c r="G5" s="107"/>
      <c r="H5" s="109"/>
      <c r="I5" s="107"/>
    </row>
    <row r="6" spans="1:9" ht="12.75">
      <c r="A6" s="108"/>
      <c r="H6" s="109"/>
      <c r="I6" s="107"/>
    </row>
    <row r="7" spans="1:9" ht="12.75">
      <c r="A7" s="108"/>
      <c r="B7" s="107"/>
      <c r="C7" s="107"/>
      <c r="D7" s="107"/>
      <c r="E7" s="107"/>
      <c r="F7" s="107"/>
      <c r="G7" s="107"/>
      <c r="H7" s="109"/>
      <c r="I7" s="107"/>
    </row>
    <row r="8" spans="1:9" ht="12.75">
      <c r="A8" s="108"/>
      <c r="H8" s="109"/>
      <c r="I8" s="107"/>
    </row>
    <row r="9" spans="1:9" ht="12.75">
      <c r="A9" s="108"/>
      <c r="B9" s="107"/>
      <c r="C9" s="107"/>
      <c r="D9" s="107"/>
      <c r="E9" s="107"/>
      <c r="F9" s="107"/>
      <c r="G9" s="107"/>
      <c r="H9" s="109"/>
      <c r="I9" s="107"/>
    </row>
    <row r="10" spans="1:9" ht="13.5" thickBot="1">
      <c r="A10" s="108"/>
      <c r="B10" s="107"/>
      <c r="C10" s="107"/>
      <c r="D10" s="107"/>
      <c r="E10" s="107"/>
      <c r="F10" s="107"/>
      <c r="G10" s="107"/>
      <c r="H10" s="109"/>
      <c r="I10" s="107"/>
    </row>
    <row r="11" spans="1:9" ht="54">
      <c r="A11" s="108"/>
      <c r="B11" s="110" t="s">
        <v>9</v>
      </c>
      <c r="C11" s="111" t="s">
        <v>10</v>
      </c>
      <c r="D11" s="111" t="s">
        <v>11</v>
      </c>
      <c r="E11" s="111" t="s">
        <v>12</v>
      </c>
      <c r="F11" s="111" t="s">
        <v>13</v>
      </c>
      <c r="G11" s="112" t="s">
        <v>14</v>
      </c>
      <c r="H11" s="109"/>
      <c r="I11" s="107"/>
    </row>
    <row r="12" spans="1:9" ht="18">
      <c r="A12" s="108"/>
      <c r="B12" s="113" t="s">
        <v>15</v>
      </c>
      <c r="C12" s="114" t="s">
        <v>16</v>
      </c>
      <c r="D12" s="115" t="s">
        <v>127</v>
      </c>
      <c r="E12" s="116"/>
      <c r="F12" s="117">
        <v>40646</v>
      </c>
      <c r="G12" s="118"/>
      <c r="H12" s="109"/>
      <c r="I12" s="107"/>
    </row>
    <row r="13" spans="1:9" ht="18">
      <c r="A13" s="108"/>
      <c r="B13" s="113" t="s">
        <v>15</v>
      </c>
      <c r="C13" s="114" t="s">
        <v>17</v>
      </c>
      <c r="D13" s="126" t="s">
        <v>18</v>
      </c>
      <c r="E13" s="114"/>
      <c r="F13" s="117">
        <v>40646</v>
      </c>
      <c r="G13" s="118"/>
      <c r="H13" s="109"/>
      <c r="I13" s="107"/>
    </row>
    <row r="14" spans="1:9" ht="18">
      <c r="A14" s="108"/>
      <c r="B14" s="113" t="s">
        <v>15</v>
      </c>
      <c r="C14" s="114" t="s">
        <v>19</v>
      </c>
      <c r="D14" s="126" t="s">
        <v>20</v>
      </c>
      <c r="E14" s="114"/>
      <c r="F14" s="117">
        <v>40646</v>
      </c>
      <c r="G14" s="118"/>
      <c r="H14" s="109"/>
      <c r="I14" s="107"/>
    </row>
    <row r="15" spans="1:9" ht="18">
      <c r="A15" s="108"/>
      <c r="B15" s="119"/>
      <c r="C15" s="114" t="s">
        <v>21</v>
      </c>
      <c r="D15" s="114"/>
      <c r="E15" s="116"/>
      <c r="F15" s="114"/>
      <c r="G15" s="118"/>
      <c r="H15" s="109"/>
      <c r="I15" s="107"/>
    </row>
    <row r="16" spans="1:9" ht="18">
      <c r="A16" s="108"/>
      <c r="B16" s="119"/>
      <c r="C16" s="114" t="s">
        <v>22</v>
      </c>
      <c r="D16" s="114"/>
      <c r="E16" s="114"/>
      <c r="F16" s="114"/>
      <c r="G16" s="118"/>
      <c r="H16" s="109"/>
      <c r="I16" s="107"/>
    </row>
    <row r="17" spans="1:9" ht="18.75" thickBot="1">
      <c r="A17" s="108"/>
      <c r="B17" s="120"/>
      <c r="C17" s="121" t="s">
        <v>23</v>
      </c>
      <c r="D17" s="121"/>
      <c r="E17" s="121"/>
      <c r="F17" s="121"/>
      <c r="G17" s="122"/>
      <c r="H17" s="109"/>
      <c r="I17" s="107"/>
    </row>
    <row r="18" spans="1:9" ht="144" customHeight="1" thickBot="1">
      <c r="A18" s="123"/>
      <c r="B18" s="124"/>
      <c r="C18" s="124"/>
      <c r="D18" s="124"/>
      <c r="E18" s="124"/>
      <c r="F18" s="124"/>
      <c r="G18" s="124"/>
      <c r="H18" s="125"/>
      <c r="I18" s="107"/>
    </row>
    <row r="19" spans="1:8" ht="12.75">
      <c r="A19" s="105"/>
      <c r="B19" s="105"/>
      <c r="C19" s="105"/>
      <c r="D19" s="105"/>
      <c r="E19" s="105"/>
      <c r="F19" s="105"/>
      <c r="G19" s="105"/>
      <c r="H19" s="105"/>
    </row>
  </sheetData>
  <sheetProtection/>
  <mergeCells count="2">
    <mergeCell ref="B4:G4"/>
    <mergeCell ref="B2:G2"/>
  </mergeCells>
  <printOptions horizontalCentered="1" verticalCentered="1"/>
  <pageMargins left="0.984251968503937" right="0.35433070866141736" top="0.1968503937007874" bottom="0.2755905511811024" header="0.196850393700787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250"/>
  <sheetViews>
    <sheetView showGridLines="0" tabSelected="1" zoomScale="70" zoomScaleNormal="70" zoomScaleSheetLayoutView="85" zoomScalePageLayoutView="70" workbookViewId="0" topLeftCell="G187">
      <selection activeCell="L210" sqref="L210"/>
    </sheetView>
  </sheetViews>
  <sheetFormatPr defaultColWidth="9.140625" defaultRowHeight="12.75"/>
  <cols>
    <col min="1" max="1" width="5.8515625" style="139" hidden="1" customWidth="1"/>
    <col min="2" max="2" width="5.28125" style="139" hidden="1" customWidth="1"/>
    <col min="3" max="3" width="11.8515625" style="139" hidden="1" customWidth="1"/>
    <col min="4" max="4" width="0.9921875" style="139" hidden="1" customWidth="1"/>
    <col min="5" max="5" width="13.140625" style="140" hidden="1" customWidth="1"/>
    <col min="6" max="6" width="5.421875" style="140" hidden="1" customWidth="1"/>
    <col min="7" max="7" width="10.00390625" style="343" customWidth="1"/>
    <col min="8" max="8" width="9.140625" style="343" hidden="1" customWidth="1"/>
    <col min="9" max="9" width="7.7109375" style="343" customWidth="1"/>
    <col min="10" max="10" width="11.57421875" style="343" customWidth="1"/>
    <col min="11" max="11" width="12.8515625" style="407" customWidth="1"/>
    <col min="12" max="12" width="16.7109375" style="343" customWidth="1"/>
    <col min="13" max="13" width="27.57421875" style="407" customWidth="1"/>
    <col min="14" max="14" width="25.8515625" style="343" customWidth="1"/>
    <col min="15" max="15" width="23.7109375" style="343" customWidth="1"/>
    <col min="16" max="16" width="8.7109375" style="343" customWidth="1"/>
    <col min="17" max="17" width="7.8515625" style="343" customWidth="1"/>
    <col min="18" max="18" width="7.57421875" style="343" customWidth="1"/>
    <col min="19" max="19" width="8.140625" style="343" customWidth="1"/>
    <col min="20" max="20" width="13.140625" style="343" customWidth="1"/>
    <col min="21" max="22" width="6.7109375" style="343" customWidth="1"/>
    <col min="23" max="24" width="6.00390625" style="343" customWidth="1"/>
    <col min="25" max="25" width="9.140625" style="343" hidden="1" customWidth="1"/>
    <col min="26" max="16384" width="9.140625" style="343" customWidth="1"/>
  </cols>
  <sheetData>
    <row r="1" spans="7:24" ht="26.25" customHeight="1">
      <c r="G1" s="587" t="s">
        <v>239</v>
      </c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</row>
    <row r="2" spans="7:24" ht="13.5" customHeight="1" thickBot="1">
      <c r="G2" s="103"/>
      <c r="H2" s="103"/>
      <c r="I2" s="103"/>
      <c r="J2" s="103"/>
      <c r="K2" s="127"/>
      <c r="L2" s="103"/>
      <c r="M2" s="127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5" ht="16.5" thickBot="1" thickTop="1">
      <c r="A3" s="163" t="s">
        <v>150</v>
      </c>
      <c r="B3" s="164"/>
      <c r="C3" s="164"/>
      <c r="D3" s="164"/>
      <c r="E3" s="165"/>
      <c r="F3" s="166"/>
      <c r="G3" s="495" t="s">
        <v>7</v>
      </c>
      <c r="H3" s="496"/>
      <c r="I3" s="496"/>
      <c r="J3" s="577" t="s">
        <v>170</v>
      </c>
      <c r="K3" s="562" t="s">
        <v>0</v>
      </c>
      <c r="L3" s="563"/>
      <c r="M3" s="563"/>
      <c r="N3" s="564"/>
      <c r="O3" s="577" t="s">
        <v>171</v>
      </c>
      <c r="P3" s="577" t="s">
        <v>172</v>
      </c>
      <c r="Q3" s="579" t="s">
        <v>173</v>
      </c>
      <c r="R3" s="580"/>
      <c r="S3" s="581"/>
      <c r="T3" s="577" t="s">
        <v>1</v>
      </c>
      <c r="U3" s="579" t="s">
        <v>2</v>
      </c>
      <c r="V3" s="580"/>
      <c r="W3" s="580"/>
      <c r="X3" s="581"/>
      <c r="Y3" s="346"/>
    </row>
    <row r="4" spans="1:25" ht="16.5" customHeight="1" thickBot="1" thickTop="1">
      <c r="A4" s="167" t="s">
        <v>151</v>
      </c>
      <c r="B4" s="573" t="s">
        <v>160</v>
      </c>
      <c r="C4" s="574"/>
      <c r="D4" s="574"/>
      <c r="E4" s="168" t="s">
        <v>158</v>
      </c>
      <c r="F4" s="169" t="s">
        <v>159</v>
      </c>
      <c r="G4" s="585" t="s">
        <v>169</v>
      </c>
      <c r="H4" s="171" t="s">
        <v>3</v>
      </c>
      <c r="I4" s="591" t="s">
        <v>142</v>
      </c>
      <c r="J4" s="502"/>
      <c r="K4" s="565"/>
      <c r="L4" s="566"/>
      <c r="M4" s="566"/>
      <c r="N4" s="567"/>
      <c r="O4" s="502"/>
      <c r="P4" s="502"/>
      <c r="Q4" s="582"/>
      <c r="R4" s="583"/>
      <c r="S4" s="584"/>
      <c r="T4" s="502"/>
      <c r="U4" s="582"/>
      <c r="V4" s="583"/>
      <c r="W4" s="583"/>
      <c r="X4" s="584"/>
      <c r="Y4" s="346"/>
    </row>
    <row r="5" spans="1:25" ht="16.5" customHeight="1" thickBot="1" thickTop="1">
      <c r="A5" s="167"/>
      <c r="B5" s="198"/>
      <c r="C5" s="162"/>
      <c r="D5" s="145"/>
      <c r="E5" s="168"/>
      <c r="F5" s="169"/>
      <c r="G5" s="590"/>
      <c r="H5" s="171"/>
      <c r="I5" s="592"/>
      <c r="J5" s="578"/>
      <c r="K5" s="568"/>
      <c r="L5" s="569"/>
      <c r="M5" s="569"/>
      <c r="N5" s="570"/>
      <c r="O5" s="578"/>
      <c r="P5" s="578"/>
      <c r="Q5" s="141" t="s">
        <v>176</v>
      </c>
      <c r="R5" s="142" t="s">
        <v>177</v>
      </c>
      <c r="S5" s="173" t="s">
        <v>4</v>
      </c>
      <c r="T5" s="578"/>
      <c r="U5" s="170" t="s">
        <v>174</v>
      </c>
      <c r="V5" s="174" t="s">
        <v>175</v>
      </c>
      <c r="W5" s="172" t="s">
        <v>5</v>
      </c>
      <c r="X5" s="342" t="s">
        <v>6</v>
      </c>
      <c r="Y5" s="346"/>
    </row>
    <row r="6" spans="1:25" ht="12.75" customHeight="1" thickBot="1" thickTop="1">
      <c r="A6" s="183">
        <v>11</v>
      </c>
      <c r="B6" s="184" t="s">
        <v>156</v>
      </c>
      <c r="C6" s="184" t="s">
        <v>157</v>
      </c>
      <c r="D6" s="185"/>
      <c r="E6" s="186" t="s">
        <v>152</v>
      </c>
      <c r="F6" s="187" t="s">
        <v>153</v>
      </c>
      <c r="G6" s="347" t="s">
        <v>143</v>
      </c>
      <c r="H6" s="152"/>
      <c r="I6" s="348">
        <v>5</v>
      </c>
      <c r="J6" s="500" t="s">
        <v>223</v>
      </c>
      <c r="K6" s="577" t="s">
        <v>223</v>
      </c>
      <c r="L6" s="206" t="s">
        <v>145</v>
      </c>
      <c r="M6" s="207"/>
      <c r="N6" s="208"/>
      <c r="O6" s="349" t="s">
        <v>146</v>
      </c>
      <c r="P6" s="143" t="s">
        <v>47</v>
      </c>
      <c r="Q6" s="151">
        <v>0.1</v>
      </c>
      <c r="R6" s="152">
        <v>10</v>
      </c>
      <c r="S6" s="152">
        <v>0.01</v>
      </c>
      <c r="T6" s="154">
        <v>1.23</v>
      </c>
      <c r="U6" s="175"/>
      <c r="V6" s="152"/>
      <c r="W6" s="152"/>
      <c r="X6" s="143"/>
      <c r="Y6" s="500">
        <v>4</v>
      </c>
    </row>
    <row r="7" spans="1:25" ht="12.75" customHeight="1">
      <c r="A7" s="188"/>
      <c r="B7" s="188"/>
      <c r="C7" s="188"/>
      <c r="D7" s="188"/>
      <c r="E7" s="189"/>
      <c r="F7" s="189"/>
      <c r="G7" s="155"/>
      <c r="H7" s="144"/>
      <c r="I7" s="213"/>
      <c r="J7" s="501"/>
      <c r="K7" s="502"/>
      <c r="L7" s="209" t="s">
        <v>123</v>
      </c>
      <c r="M7" s="210"/>
      <c r="N7" s="211"/>
      <c r="O7" s="191" t="s">
        <v>124</v>
      </c>
      <c r="P7" s="178" t="s">
        <v>100</v>
      </c>
      <c r="Q7" s="179">
        <v>0.5</v>
      </c>
      <c r="R7" s="162">
        <v>0.95</v>
      </c>
      <c r="S7" s="162">
        <v>0.01</v>
      </c>
      <c r="T7" s="180">
        <v>0.95</v>
      </c>
      <c r="U7" s="181"/>
      <c r="V7" s="162"/>
      <c r="W7" s="162"/>
      <c r="X7" s="178"/>
      <c r="Y7" s="501"/>
    </row>
    <row r="8" spans="1:25" ht="12.75" customHeight="1">
      <c r="A8" s="188"/>
      <c r="B8" s="188"/>
      <c r="C8" s="188"/>
      <c r="D8" s="188"/>
      <c r="E8" s="189"/>
      <c r="F8" s="189"/>
      <c r="G8" s="155"/>
      <c r="H8" s="144"/>
      <c r="I8" s="213"/>
      <c r="J8" s="501"/>
      <c r="K8" s="502"/>
      <c r="L8" s="209" t="s">
        <v>163</v>
      </c>
      <c r="M8" s="210"/>
      <c r="N8" s="211"/>
      <c r="O8" s="191" t="s">
        <v>164</v>
      </c>
      <c r="P8" s="178" t="s">
        <v>100</v>
      </c>
      <c r="Q8" s="179">
        <v>1</v>
      </c>
      <c r="R8" s="162">
        <v>15</v>
      </c>
      <c r="S8" s="162" t="s">
        <v>100</v>
      </c>
      <c r="T8" s="180">
        <v>1</v>
      </c>
      <c r="U8" s="181"/>
      <c r="V8" s="162"/>
      <c r="W8" s="162"/>
      <c r="X8" s="178"/>
      <c r="Y8" s="501"/>
    </row>
    <row r="9" spans="1:25" ht="12.75" customHeight="1">
      <c r="A9" s="188"/>
      <c r="B9" s="188"/>
      <c r="C9" s="188"/>
      <c r="D9" s="188"/>
      <c r="E9" s="189"/>
      <c r="F9" s="189"/>
      <c r="G9" s="155"/>
      <c r="H9" s="144"/>
      <c r="I9" s="213"/>
      <c r="J9" s="501"/>
      <c r="K9" s="502"/>
      <c r="L9" s="209" t="s">
        <v>165</v>
      </c>
      <c r="M9" s="210"/>
      <c r="N9" s="211"/>
      <c r="O9" s="191" t="s">
        <v>166</v>
      </c>
      <c r="P9" s="178" t="s">
        <v>100</v>
      </c>
      <c r="Q9" s="179">
        <v>1</v>
      </c>
      <c r="R9" s="162">
        <v>7</v>
      </c>
      <c r="S9" s="162" t="s">
        <v>100</v>
      </c>
      <c r="T9" s="180">
        <v>1</v>
      </c>
      <c r="U9" s="181"/>
      <c r="V9" s="162"/>
      <c r="W9" s="162"/>
      <c r="X9" s="178"/>
      <c r="Y9" s="501"/>
    </row>
    <row r="10" spans="1:25" ht="12.75" customHeight="1" thickBot="1">
      <c r="A10" s="188"/>
      <c r="B10" s="188"/>
      <c r="C10" s="188"/>
      <c r="D10" s="188"/>
      <c r="E10" s="189"/>
      <c r="F10" s="189"/>
      <c r="G10" s="287"/>
      <c r="H10" s="269"/>
      <c r="I10" s="270"/>
      <c r="J10" s="501"/>
      <c r="K10" s="502"/>
      <c r="L10" s="209" t="s">
        <v>167</v>
      </c>
      <c r="M10" s="210"/>
      <c r="N10" s="211"/>
      <c r="O10" s="191" t="s">
        <v>168</v>
      </c>
      <c r="P10" s="178" t="s">
        <v>120</v>
      </c>
      <c r="Q10" s="179">
        <v>0</v>
      </c>
      <c r="R10" s="162">
        <v>200</v>
      </c>
      <c r="S10" s="162">
        <v>0.01</v>
      </c>
      <c r="T10" s="180">
        <v>0</v>
      </c>
      <c r="U10" s="181"/>
      <c r="V10" s="162"/>
      <c r="W10" s="162"/>
      <c r="X10" s="178"/>
      <c r="Y10" s="501"/>
    </row>
    <row r="11" spans="1:25" ht="12.75" customHeight="1" thickBot="1" thickTop="1">
      <c r="A11" s="183">
        <v>11</v>
      </c>
      <c r="B11" s="184" t="s">
        <v>156</v>
      </c>
      <c r="C11" s="184" t="s">
        <v>157</v>
      </c>
      <c r="D11" s="185"/>
      <c r="E11" s="186" t="s">
        <v>152</v>
      </c>
      <c r="F11" s="187" t="s">
        <v>153</v>
      </c>
      <c r="G11" s="281" t="s">
        <v>143</v>
      </c>
      <c r="H11" s="149"/>
      <c r="I11" s="194">
        <v>5</v>
      </c>
      <c r="J11" s="501"/>
      <c r="K11" s="498" t="s">
        <v>240</v>
      </c>
      <c r="L11" s="433" t="s">
        <v>145</v>
      </c>
      <c r="M11" s="385"/>
      <c r="N11" s="386"/>
      <c r="O11" s="259" t="s">
        <v>146</v>
      </c>
      <c r="P11" s="256" t="s">
        <v>47</v>
      </c>
      <c r="Q11" s="257">
        <v>0.1</v>
      </c>
      <c r="R11" s="164">
        <v>10</v>
      </c>
      <c r="S11" s="164">
        <v>0.01</v>
      </c>
      <c r="T11" s="258">
        <v>1.23</v>
      </c>
      <c r="U11" s="278"/>
      <c r="V11" s="164"/>
      <c r="W11" s="164"/>
      <c r="X11" s="256"/>
      <c r="Y11" s="500">
        <v>4</v>
      </c>
    </row>
    <row r="12" spans="1:25" ht="12.75" customHeight="1">
      <c r="A12" s="188"/>
      <c r="B12" s="188"/>
      <c r="C12" s="188"/>
      <c r="D12" s="188"/>
      <c r="E12" s="189"/>
      <c r="F12" s="189"/>
      <c r="G12" s="155"/>
      <c r="H12" s="144"/>
      <c r="I12" s="213"/>
      <c r="J12" s="501"/>
      <c r="K12" s="502"/>
      <c r="L12" s="209" t="s">
        <v>123</v>
      </c>
      <c r="M12" s="210"/>
      <c r="N12" s="211"/>
      <c r="O12" s="191" t="s">
        <v>124</v>
      </c>
      <c r="P12" s="178" t="s">
        <v>100</v>
      </c>
      <c r="Q12" s="179">
        <v>0.5</v>
      </c>
      <c r="R12" s="162">
        <v>0.95</v>
      </c>
      <c r="S12" s="162">
        <v>0.01</v>
      </c>
      <c r="T12" s="180">
        <v>0.95</v>
      </c>
      <c r="U12" s="181"/>
      <c r="V12" s="162"/>
      <c r="W12" s="162"/>
      <c r="X12" s="178"/>
      <c r="Y12" s="501"/>
    </row>
    <row r="13" spans="1:25" ht="12.75" customHeight="1">
      <c r="A13" s="188"/>
      <c r="B13" s="188"/>
      <c r="C13" s="188"/>
      <c r="D13" s="188"/>
      <c r="E13" s="189"/>
      <c r="F13" s="189"/>
      <c r="G13" s="155"/>
      <c r="H13" s="144"/>
      <c r="I13" s="213"/>
      <c r="J13" s="501"/>
      <c r="K13" s="502"/>
      <c r="L13" s="209" t="s">
        <v>163</v>
      </c>
      <c r="M13" s="210"/>
      <c r="N13" s="211"/>
      <c r="O13" s="191" t="s">
        <v>164</v>
      </c>
      <c r="P13" s="178" t="s">
        <v>100</v>
      </c>
      <c r="Q13" s="179">
        <v>1</v>
      </c>
      <c r="R13" s="162">
        <v>15</v>
      </c>
      <c r="S13" s="162" t="s">
        <v>100</v>
      </c>
      <c r="T13" s="180">
        <v>1</v>
      </c>
      <c r="U13" s="181"/>
      <c r="V13" s="162"/>
      <c r="W13" s="162"/>
      <c r="X13" s="178"/>
      <c r="Y13" s="501"/>
    </row>
    <row r="14" spans="1:25" ht="12.75" customHeight="1">
      <c r="A14" s="188"/>
      <c r="B14" s="188"/>
      <c r="C14" s="188"/>
      <c r="D14" s="188"/>
      <c r="E14" s="189"/>
      <c r="F14" s="189"/>
      <c r="G14" s="155"/>
      <c r="H14" s="144"/>
      <c r="I14" s="213"/>
      <c r="J14" s="501"/>
      <c r="K14" s="502"/>
      <c r="L14" s="209" t="s">
        <v>165</v>
      </c>
      <c r="M14" s="210"/>
      <c r="N14" s="211"/>
      <c r="O14" s="191" t="s">
        <v>166</v>
      </c>
      <c r="P14" s="178" t="s">
        <v>100</v>
      </c>
      <c r="Q14" s="179">
        <v>1</v>
      </c>
      <c r="R14" s="162">
        <v>7</v>
      </c>
      <c r="S14" s="162" t="s">
        <v>100</v>
      </c>
      <c r="T14" s="180">
        <v>1</v>
      </c>
      <c r="U14" s="181"/>
      <c r="V14" s="162"/>
      <c r="W14" s="162"/>
      <c r="X14" s="178"/>
      <c r="Y14" s="501"/>
    </row>
    <row r="15" spans="1:25" ht="12.75" customHeight="1" thickBot="1">
      <c r="A15" s="188"/>
      <c r="B15" s="188"/>
      <c r="C15" s="188"/>
      <c r="D15" s="188"/>
      <c r="E15" s="189"/>
      <c r="F15" s="189"/>
      <c r="G15" s="155"/>
      <c r="H15" s="144"/>
      <c r="I15" s="213"/>
      <c r="J15" s="501"/>
      <c r="K15" s="586"/>
      <c r="L15" s="434" t="s">
        <v>167</v>
      </c>
      <c r="M15" s="387"/>
      <c r="N15" s="388"/>
      <c r="O15" s="285" t="s">
        <v>168</v>
      </c>
      <c r="P15" s="270" t="s">
        <v>120</v>
      </c>
      <c r="Q15" s="269">
        <v>0</v>
      </c>
      <c r="R15" s="184">
        <v>200</v>
      </c>
      <c r="S15" s="184">
        <v>0.01</v>
      </c>
      <c r="T15" s="279">
        <v>0</v>
      </c>
      <c r="U15" s="280"/>
      <c r="V15" s="184"/>
      <c r="W15" s="184"/>
      <c r="X15" s="270"/>
      <c r="Y15" s="501"/>
    </row>
    <row r="16" spans="1:25" ht="12.75" customHeight="1">
      <c r="A16" s="188"/>
      <c r="B16" s="188"/>
      <c r="C16" s="188"/>
      <c r="D16" s="188"/>
      <c r="E16" s="189"/>
      <c r="F16" s="189"/>
      <c r="G16" s="281"/>
      <c r="H16" s="148"/>
      <c r="I16" s="254"/>
      <c r="J16" s="501"/>
      <c r="K16" s="526" t="s">
        <v>230</v>
      </c>
      <c r="L16" s="527"/>
      <c r="M16" s="527"/>
      <c r="N16" s="528"/>
      <c r="O16" s="426" t="s">
        <v>224</v>
      </c>
      <c r="P16" s="264" t="s">
        <v>100</v>
      </c>
      <c r="Q16" s="265">
        <v>0</v>
      </c>
      <c r="R16" s="266">
        <v>1</v>
      </c>
      <c r="S16" s="266" t="s">
        <v>100</v>
      </c>
      <c r="T16" s="267">
        <v>0</v>
      </c>
      <c r="U16" s="383"/>
      <c r="V16" s="384"/>
      <c r="W16" s="384"/>
      <c r="X16" s="382"/>
      <c r="Y16" s="161"/>
    </row>
    <row r="17" spans="1:25" ht="12.75" customHeight="1">
      <c r="A17" s="188"/>
      <c r="B17" s="188"/>
      <c r="C17" s="188"/>
      <c r="D17" s="188"/>
      <c r="E17" s="189"/>
      <c r="F17" s="189"/>
      <c r="G17" s="281"/>
      <c r="H17" s="148"/>
      <c r="I17" s="254"/>
      <c r="J17" s="501"/>
      <c r="K17" s="381" t="s">
        <v>231</v>
      </c>
      <c r="L17" s="424"/>
      <c r="M17" s="424"/>
      <c r="N17" s="425"/>
      <c r="O17" s="426" t="s">
        <v>225</v>
      </c>
      <c r="P17" s="264" t="s">
        <v>100</v>
      </c>
      <c r="Q17" s="265">
        <v>0</v>
      </c>
      <c r="R17" s="266">
        <v>1</v>
      </c>
      <c r="S17" s="266" t="s">
        <v>100</v>
      </c>
      <c r="T17" s="267">
        <v>0</v>
      </c>
      <c r="U17" s="383"/>
      <c r="V17" s="384"/>
      <c r="W17" s="384"/>
      <c r="X17" s="382"/>
      <c r="Y17" s="161"/>
    </row>
    <row r="18" spans="1:25" ht="12.75" customHeight="1">
      <c r="A18" s="188"/>
      <c r="B18" s="188"/>
      <c r="C18" s="188"/>
      <c r="D18" s="188"/>
      <c r="E18" s="189"/>
      <c r="F18" s="189"/>
      <c r="G18" s="281"/>
      <c r="H18" s="148"/>
      <c r="I18" s="254"/>
      <c r="J18" s="501"/>
      <c r="K18" s="416" t="s">
        <v>228</v>
      </c>
      <c r="L18" s="427"/>
      <c r="M18" s="427"/>
      <c r="N18" s="428"/>
      <c r="O18" s="429" t="s">
        <v>226</v>
      </c>
      <c r="P18" s="359" t="s">
        <v>6</v>
      </c>
      <c r="Q18" s="422">
        <v>0</v>
      </c>
      <c r="R18" s="370">
        <v>9999</v>
      </c>
      <c r="S18" s="370">
        <v>0.001</v>
      </c>
      <c r="T18" s="360">
        <v>0.4</v>
      </c>
      <c r="U18" s="365"/>
      <c r="V18" s="372"/>
      <c r="W18" s="372"/>
      <c r="X18" s="367"/>
      <c r="Y18" s="161"/>
    </row>
    <row r="19" spans="1:25" ht="12.75" customHeight="1" thickBot="1">
      <c r="A19" s="188"/>
      <c r="B19" s="188"/>
      <c r="C19" s="188"/>
      <c r="D19" s="188"/>
      <c r="E19" s="189"/>
      <c r="F19" s="189"/>
      <c r="G19" s="281"/>
      <c r="H19" s="148"/>
      <c r="I19" s="254"/>
      <c r="J19" s="503"/>
      <c r="K19" s="416" t="s">
        <v>227</v>
      </c>
      <c r="L19" s="427"/>
      <c r="M19" s="427"/>
      <c r="N19" s="428"/>
      <c r="O19" s="429" t="s">
        <v>138</v>
      </c>
      <c r="P19" s="359" t="s">
        <v>6</v>
      </c>
      <c r="Q19" s="422">
        <v>0</v>
      </c>
      <c r="R19" s="370">
        <v>9999</v>
      </c>
      <c r="S19" s="370">
        <v>0.001</v>
      </c>
      <c r="T19" s="423">
        <v>1</v>
      </c>
      <c r="U19" s="365"/>
      <c r="V19" s="372"/>
      <c r="W19" s="372"/>
      <c r="X19" s="367"/>
      <c r="Y19" s="161"/>
    </row>
    <row r="20" spans="1:25" s="345" customFormat="1" ht="12.75" customHeight="1" thickTop="1">
      <c r="A20" s="188"/>
      <c r="B20" s="188"/>
      <c r="C20" s="188"/>
      <c r="D20" s="188"/>
      <c r="E20" s="189"/>
      <c r="F20" s="189"/>
      <c r="G20" s="347" t="s">
        <v>242</v>
      </c>
      <c r="H20" s="151" t="s">
        <v>121</v>
      </c>
      <c r="I20" s="348">
        <v>5</v>
      </c>
      <c r="J20" s="500" t="s">
        <v>258</v>
      </c>
      <c r="K20" s="521" t="s">
        <v>241</v>
      </c>
      <c r="L20" s="522" t="s">
        <v>122</v>
      </c>
      <c r="M20" s="523"/>
      <c r="N20" s="524"/>
      <c r="O20" s="156" t="s">
        <v>135</v>
      </c>
      <c r="P20" s="143" t="s">
        <v>5</v>
      </c>
      <c r="Q20" s="151">
        <v>0.1</v>
      </c>
      <c r="R20" s="152">
        <v>10</v>
      </c>
      <c r="S20" s="152">
        <v>0.01</v>
      </c>
      <c r="T20" s="154">
        <v>1.23</v>
      </c>
      <c r="U20" s="353"/>
      <c r="V20" s="354"/>
      <c r="W20" s="354"/>
      <c r="X20" s="355"/>
      <c r="Y20" s="161"/>
    </row>
    <row r="21" spans="1:25" s="345" customFormat="1" ht="12.75" customHeight="1">
      <c r="A21" s="188"/>
      <c r="B21" s="188"/>
      <c r="C21" s="188"/>
      <c r="D21" s="188"/>
      <c r="E21" s="189"/>
      <c r="F21" s="189"/>
      <c r="G21" s="442" t="s">
        <v>243</v>
      </c>
      <c r="H21" s="144"/>
      <c r="I21" s="437">
        <v>100</v>
      </c>
      <c r="J21" s="501"/>
      <c r="K21" s="505"/>
      <c r="L21" s="438" t="s">
        <v>245</v>
      </c>
      <c r="M21" s="438"/>
      <c r="N21" s="439"/>
      <c r="O21" s="440" t="s">
        <v>244</v>
      </c>
      <c r="P21" s="147" t="s">
        <v>100</v>
      </c>
      <c r="Q21" s="144">
        <v>0.5</v>
      </c>
      <c r="R21" s="145">
        <v>1</v>
      </c>
      <c r="S21" s="145">
        <v>0.01</v>
      </c>
      <c r="T21" s="146">
        <v>0.95</v>
      </c>
      <c r="U21" s="255"/>
      <c r="V21" s="182"/>
      <c r="W21" s="182"/>
      <c r="X21" s="441"/>
      <c r="Y21" s="161"/>
    </row>
    <row r="22" spans="1:25" s="345" customFormat="1" ht="12.75" customHeight="1">
      <c r="A22" s="188"/>
      <c r="B22" s="188"/>
      <c r="C22" s="188"/>
      <c r="D22" s="188"/>
      <c r="E22" s="189"/>
      <c r="F22" s="189"/>
      <c r="G22" s="155"/>
      <c r="H22" s="144"/>
      <c r="I22" s="437"/>
      <c r="J22" s="501"/>
      <c r="K22" s="505"/>
      <c r="L22" s="438" t="s">
        <v>126</v>
      </c>
      <c r="M22" s="438"/>
      <c r="N22" s="439"/>
      <c r="O22" s="440" t="s">
        <v>136</v>
      </c>
      <c r="P22" s="147" t="s">
        <v>119</v>
      </c>
      <c r="Q22" s="144">
        <v>1</v>
      </c>
      <c r="R22" s="145">
        <v>150</v>
      </c>
      <c r="S22" s="145">
        <v>0.1</v>
      </c>
      <c r="T22" s="146">
        <v>5</v>
      </c>
      <c r="U22" s="255"/>
      <c r="V22" s="182"/>
      <c r="W22" s="182"/>
      <c r="X22" s="441"/>
      <c r="Y22" s="161"/>
    </row>
    <row r="23" spans="1:25" s="345" customFormat="1" ht="12.75" customHeight="1">
      <c r="A23" s="188"/>
      <c r="B23" s="188"/>
      <c r="C23" s="188"/>
      <c r="D23" s="188"/>
      <c r="E23" s="189"/>
      <c r="F23" s="189"/>
      <c r="G23" s="155"/>
      <c r="H23" s="144"/>
      <c r="I23" s="437"/>
      <c r="J23" s="501"/>
      <c r="K23" s="505"/>
      <c r="L23" s="438" t="s">
        <v>246</v>
      </c>
      <c r="M23" s="438"/>
      <c r="N23" s="439"/>
      <c r="O23" s="440" t="s">
        <v>137</v>
      </c>
      <c r="P23" s="147" t="s">
        <v>100</v>
      </c>
      <c r="Q23" s="144">
        <v>0.5</v>
      </c>
      <c r="R23" s="145">
        <v>1</v>
      </c>
      <c r="S23" s="145">
        <v>0.01</v>
      </c>
      <c r="T23" s="146">
        <v>0.9</v>
      </c>
      <c r="U23" s="255"/>
      <c r="V23" s="182"/>
      <c r="W23" s="182"/>
      <c r="X23" s="441"/>
      <c r="Y23" s="161"/>
    </row>
    <row r="24" spans="1:25" s="345" customFormat="1" ht="12.75" customHeight="1" thickBot="1">
      <c r="A24" s="188"/>
      <c r="B24" s="188"/>
      <c r="C24" s="188"/>
      <c r="D24" s="188"/>
      <c r="E24" s="189"/>
      <c r="F24" s="189"/>
      <c r="G24" s="197"/>
      <c r="H24" s="162"/>
      <c r="I24" s="192"/>
      <c r="J24" s="501"/>
      <c r="K24" s="517"/>
      <c r="L24" s="214" t="s">
        <v>247</v>
      </c>
      <c r="M24" s="214"/>
      <c r="N24" s="215"/>
      <c r="O24" s="417" t="s">
        <v>125</v>
      </c>
      <c r="P24" s="178" t="s">
        <v>248</v>
      </c>
      <c r="Q24" s="179">
        <v>0</v>
      </c>
      <c r="R24" s="162">
        <v>359.9</v>
      </c>
      <c r="S24" s="162">
        <v>0.1</v>
      </c>
      <c r="T24" s="180">
        <v>135</v>
      </c>
      <c r="U24" s="271"/>
      <c r="V24" s="203"/>
      <c r="W24" s="203"/>
      <c r="X24" s="356"/>
      <c r="Y24" s="161"/>
    </row>
    <row r="25" spans="1:25" s="345" customFormat="1" ht="12.75" customHeight="1">
      <c r="A25" s="188"/>
      <c r="B25" s="188"/>
      <c r="C25" s="188"/>
      <c r="D25" s="188"/>
      <c r="E25" s="189"/>
      <c r="F25" s="189"/>
      <c r="G25" s="283" t="s">
        <v>249</v>
      </c>
      <c r="H25" s="257" t="s">
        <v>121</v>
      </c>
      <c r="I25" s="274">
        <v>5</v>
      </c>
      <c r="J25" s="501"/>
      <c r="K25" s="504" t="s">
        <v>251</v>
      </c>
      <c r="L25" s="506" t="s">
        <v>122</v>
      </c>
      <c r="M25" s="507"/>
      <c r="N25" s="508"/>
      <c r="O25" s="418" t="s">
        <v>135</v>
      </c>
      <c r="P25" s="256" t="s">
        <v>5</v>
      </c>
      <c r="Q25" s="257">
        <v>0.1</v>
      </c>
      <c r="R25" s="164">
        <v>10</v>
      </c>
      <c r="S25" s="164">
        <v>0.01</v>
      </c>
      <c r="T25" s="258">
        <v>1.23</v>
      </c>
      <c r="U25" s="419"/>
      <c r="V25" s="420"/>
      <c r="W25" s="420"/>
      <c r="X25" s="421"/>
      <c r="Y25" s="161"/>
    </row>
    <row r="26" spans="1:25" s="345" customFormat="1" ht="12.75" customHeight="1">
      <c r="A26" s="188"/>
      <c r="B26" s="188"/>
      <c r="C26" s="188"/>
      <c r="D26" s="188"/>
      <c r="E26" s="189"/>
      <c r="F26" s="189"/>
      <c r="G26" s="442" t="s">
        <v>250</v>
      </c>
      <c r="H26" s="144"/>
      <c r="I26" s="450">
        <v>100</v>
      </c>
      <c r="J26" s="501"/>
      <c r="K26" s="505"/>
      <c r="L26" s="438" t="s">
        <v>245</v>
      </c>
      <c r="M26" s="438"/>
      <c r="N26" s="439"/>
      <c r="O26" s="440" t="s">
        <v>244</v>
      </c>
      <c r="P26" s="147" t="s">
        <v>100</v>
      </c>
      <c r="Q26" s="144">
        <v>0.5</v>
      </c>
      <c r="R26" s="145">
        <v>1</v>
      </c>
      <c r="S26" s="145">
        <v>0.01</v>
      </c>
      <c r="T26" s="146">
        <v>0.95</v>
      </c>
      <c r="U26" s="255"/>
      <c r="V26" s="182"/>
      <c r="W26" s="182"/>
      <c r="X26" s="441"/>
      <c r="Y26" s="161"/>
    </row>
    <row r="27" spans="1:25" s="345" customFormat="1" ht="12.75" customHeight="1">
      <c r="A27" s="188"/>
      <c r="B27" s="188"/>
      <c r="C27" s="188"/>
      <c r="D27" s="188"/>
      <c r="E27" s="189"/>
      <c r="F27" s="189"/>
      <c r="G27" s="155"/>
      <c r="H27" s="144"/>
      <c r="I27" s="450"/>
      <c r="J27" s="501"/>
      <c r="K27" s="505"/>
      <c r="L27" s="438" t="s">
        <v>126</v>
      </c>
      <c r="M27" s="438"/>
      <c r="N27" s="439"/>
      <c r="O27" s="440" t="s">
        <v>136</v>
      </c>
      <c r="P27" s="147" t="s">
        <v>119</v>
      </c>
      <c r="Q27" s="144">
        <v>1</v>
      </c>
      <c r="R27" s="145">
        <v>150</v>
      </c>
      <c r="S27" s="145">
        <v>0.1</v>
      </c>
      <c r="T27" s="146">
        <v>5</v>
      </c>
      <c r="U27" s="255"/>
      <c r="V27" s="182"/>
      <c r="W27" s="182"/>
      <c r="X27" s="441"/>
      <c r="Y27" s="161"/>
    </row>
    <row r="28" spans="1:25" s="345" customFormat="1" ht="12.75" customHeight="1">
      <c r="A28" s="188"/>
      <c r="B28" s="188"/>
      <c r="C28" s="188"/>
      <c r="D28" s="188"/>
      <c r="E28" s="189"/>
      <c r="F28" s="189"/>
      <c r="G28" s="155"/>
      <c r="H28" s="144"/>
      <c r="I28" s="450"/>
      <c r="J28" s="501"/>
      <c r="K28" s="505"/>
      <c r="L28" s="438" t="s">
        <v>246</v>
      </c>
      <c r="M28" s="438"/>
      <c r="N28" s="439"/>
      <c r="O28" s="440" t="s">
        <v>137</v>
      </c>
      <c r="P28" s="147" t="s">
        <v>100</v>
      </c>
      <c r="Q28" s="144">
        <v>0.5</v>
      </c>
      <c r="R28" s="145">
        <v>1</v>
      </c>
      <c r="S28" s="145">
        <v>0.01</v>
      </c>
      <c r="T28" s="146">
        <v>0.9</v>
      </c>
      <c r="U28" s="255"/>
      <c r="V28" s="182"/>
      <c r="W28" s="182"/>
      <c r="X28" s="441"/>
      <c r="Y28" s="161"/>
    </row>
    <row r="29" spans="1:25" s="345" customFormat="1" ht="12.75" customHeight="1" thickBot="1">
      <c r="A29" s="188"/>
      <c r="B29" s="188"/>
      <c r="C29" s="188"/>
      <c r="D29" s="188"/>
      <c r="E29" s="189"/>
      <c r="F29" s="189"/>
      <c r="G29" s="287"/>
      <c r="H29" s="184"/>
      <c r="I29" s="288"/>
      <c r="J29" s="501"/>
      <c r="K29" s="525"/>
      <c r="L29" s="443" t="s">
        <v>247</v>
      </c>
      <c r="M29" s="443"/>
      <c r="N29" s="444"/>
      <c r="O29" s="445" t="s">
        <v>125</v>
      </c>
      <c r="P29" s="270" t="s">
        <v>248</v>
      </c>
      <c r="Q29" s="269">
        <v>0</v>
      </c>
      <c r="R29" s="184">
        <v>359.9</v>
      </c>
      <c r="S29" s="184">
        <v>0.1</v>
      </c>
      <c r="T29" s="279">
        <v>135</v>
      </c>
      <c r="U29" s="268"/>
      <c r="V29" s="185"/>
      <c r="W29" s="185"/>
      <c r="X29" s="446"/>
      <c r="Y29" s="161"/>
    </row>
    <row r="30" spans="1:25" s="345" customFormat="1" ht="12.75" customHeight="1">
      <c r="A30" s="188"/>
      <c r="B30" s="188"/>
      <c r="C30" s="188"/>
      <c r="D30" s="188"/>
      <c r="E30" s="189"/>
      <c r="F30" s="189"/>
      <c r="G30" s="281" t="s">
        <v>252</v>
      </c>
      <c r="H30" s="148" t="s">
        <v>121</v>
      </c>
      <c r="I30" s="194">
        <v>5</v>
      </c>
      <c r="J30" s="501"/>
      <c r="K30" s="516" t="s">
        <v>254</v>
      </c>
      <c r="L30" s="518" t="s">
        <v>122</v>
      </c>
      <c r="M30" s="519"/>
      <c r="N30" s="520"/>
      <c r="O30" s="447" t="s">
        <v>135</v>
      </c>
      <c r="P30" s="153" t="s">
        <v>5</v>
      </c>
      <c r="Q30" s="148">
        <v>0.1</v>
      </c>
      <c r="R30" s="149">
        <v>10</v>
      </c>
      <c r="S30" s="149">
        <v>0.01</v>
      </c>
      <c r="T30" s="150">
        <v>1.23</v>
      </c>
      <c r="U30" s="357"/>
      <c r="V30" s="448"/>
      <c r="W30" s="448"/>
      <c r="X30" s="449"/>
      <c r="Y30" s="161"/>
    </row>
    <row r="31" spans="1:25" s="345" customFormat="1" ht="12.75" customHeight="1">
      <c r="A31" s="188"/>
      <c r="B31" s="188"/>
      <c r="C31" s="188"/>
      <c r="D31" s="188"/>
      <c r="E31" s="189"/>
      <c r="F31" s="189"/>
      <c r="G31" s="442" t="s">
        <v>253</v>
      </c>
      <c r="H31" s="144"/>
      <c r="I31" s="437">
        <v>100</v>
      </c>
      <c r="J31" s="501"/>
      <c r="K31" s="505"/>
      <c r="L31" s="438" t="s">
        <v>245</v>
      </c>
      <c r="M31" s="438"/>
      <c r="N31" s="439"/>
      <c r="O31" s="440" t="s">
        <v>244</v>
      </c>
      <c r="P31" s="147" t="s">
        <v>100</v>
      </c>
      <c r="Q31" s="144">
        <v>0.5</v>
      </c>
      <c r="R31" s="145">
        <v>1</v>
      </c>
      <c r="S31" s="145">
        <v>0.01</v>
      </c>
      <c r="T31" s="146">
        <v>0.95</v>
      </c>
      <c r="U31" s="255"/>
      <c r="V31" s="182"/>
      <c r="W31" s="182"/>
      <c r="X31" s="441"/>
      <c r="Y31" s="161"/>
    </row>
    <row r="32" spans="1:25" s="345" customFormat="1" ht="12.75" customHeight="1">
      <c r="A32" s="188"/>
      <c r="B32" s="188"/>
      <c r="C32" s="188"/>
      <c r="D32" s="188"/>
      <c r="E32" s="189"/>
      <c r="F32" s="189"/>
      <c r="G32" s="155"/>
      <c r="H32" s="144"/>
      <c r="I32" s="437"/>
      <c r="J32" s="501"/>
      <c r="K32" s="505"/>
      <c r="L32" s="438" t="s">
        <v>126</v>
      </c>
      <c r="M32" s="438"/>
      <c r="N32" s="439"/>
      <c r="O32" s="440" t="s">
        <v>136</v>
      </c>
      <c r="P32" s="147" t="s">
        <v>119</v>
      </c>
      <c r="Q32" s="144">
        <v>1</v>
      </c>
      <c r="R32" s="145">
        <v>150</v>
      </c>
      <c r="S32" s="145">
        <v>0.1</v>
      </c>
      <c r="T32" s="146">
        <v>5</v>
      </c>
      <c r="U32" s="255"/>
      <c r="V32" s="182"/>
      <c r="W32" s="182"/>
      <c r="X32" s="441"/>
      <c r="Y32" s="161"/>
    </row>
    <row r="33" spans="1:25" s="345" customFormat="1" ht="12.75" customHeight="1">
      <c r="A33" s="188"/>
      <c r="B33" s="188"/>
      <c r="C33" s="188"/>
      <c r="D33" s="188"/>
      <c r="E33" s="189"/>
      <c r="F33" s="189"/>
      <c r="G33" s="155"/>
      <c r="H33" s="144"/>
      <c r="I33" s="437"/>
      <c r="J33" s="501"/>
      <c r="K33" s="505"/>
      <c r="L33" s="438" t="s">
        <v>246</v>
      </c>
      <c r="M33" s="438"/>
      <c r="N33" s="439"/>
      <c r="O33" s="440" t="s">
        <v>137</v>
      </c>
      <c r="P33" s="147" t="s">
        <v>100</v>
      </c>
      <c r="Q33" s="144">
        <v>0.5</v>
      </c>
      <c r="R33" s="145">
        <v>1</v>
      </c>
      <c r="S33" s="145">
        <v>0.01</v>
      </c>
      <c r="T33" s="146">
        <v>0.9</v>
      </c>
      <c r="U33" s="255"/>
      <c r="V33" s="182"/>
      <c r="W33" s="182"/>
      <c r="X33" s="441"/>
      <c r="Y33" s="161"/>
    </row>
    <row r="34" spans="1:25" s="345" customFormat="1" ht="12.75" customHeight="1" thickBot="1">
      <c r="A34" s="188"/>
      <c r="B34" s="188"/>
      <c r="C34" s="188"/>
      <c r="D34" s="188"/>
      <c r="E34" s="189"/>
      <c r="F34" s="189"/>
      <c r="G34" s="197"/>
      <c r="H34" s="162"/>
      <c r="I34" s="192"/>
      <c r="J34" s="501"/>
      <c r="K34" s="517"/>
      <c r="L34" s="214" t="s">
        <v>247</v>
      </c>
      <c r="M34" s="214"/>
      <c r="N34" s="215"/>
      <c r="O34" s="417" t="s">
        <v>125</v>
      </c>
      <c r="P34" s="178" t="s">
        <v>248</v>
      </c>
      <c r="Q34" s="179">
        <v>0</v>
      </c>
      <c r="R34" s="162">
        <v>359.9</v>
      </c>
      <c r="S34" s="162">
        <v>0.1</v>
      </c>
      <c r="T34" s="180">
        <v>135</v>
      </c>
      <c r="U34" s="271"/>
      <c r="V34" s="203"/>
      <c r="W34" s="203"/>
      <c r="X34" s="356"/>
      <c r="Y34" s="161"/>
    </row>
    <row r="35" spans="1:25" s="345" customFormat="1" ht="12.75" customHeight="1">
      <c r="A35" s="188"/>
      <c r="B35" s="188"/>
      <c r="C35" s="188"/>
      <c r="D35" s="188"/>
      <c r="E35" s="189"/>
      <c r="F35" s="189"/>
      <c r="G35" s="283" t="s">
        <v>242</v>
      </c>
      <c r="H35" s="257" t="s">
        <v>121</v>
      </c>
      <c r="I35" s="274">
        <v>5</v>
      </c>
      <c r="J35" s="501"/>
      <c r="K35" s="504" t="s">
        <v>255</v>
      </c>
      <c r="L35" s="506" t="s">
        <v>122</v>
      </c>
      <c r="M35" s="507"/>
      <c r="N35" s="508"/>
      <c r="O35" s="418" t="s">
        <v>135</v>
      </c>
      <c r="P35" s="256" t="s">
        <v>5</v>
      </c>
      <c r="Q35" s="257">
        <v>0.1</v>
      </c>
      <c r="R35" s="164">
        <v>10</v>
      </c>
      <c r="S35" s="164">
        <v>0.01</v>
      </c>
      <c r="T35" s="258">
        <v>1.23</v>
      </c>
      <c r="U35" s="419"/>
      <c r="V35" s="420"/>
      <c r="W35" s="420"/>
      <c r="X35" s="421"/>
      <c r="Y35" s="161"/>
    </row>
    <row r="36" spans="1:25" s="345" customFormat="1" ht="12.75" customHeight="1">
      <c r="A36" s="188"/>
      <c r="B36" s="188"/>
      <c r="C36" s="188"/>
      <c r="D36" s="188"/>
      <c r="E36" s="189"/>
      <c r="F36" s="189"/>
      <c r="G36" s="442" t="s">
        <v>243</v>
      </c>
      <c r="H36" s="144"/>
      <c r="I36" s="450">
        <v>100</v>
      </c>
      <c r="J36" s="501"/>
      <c r="K36" s="505"/>
      <c r="L36" s="438" t="s">
        <v>245</v>
      </c>
      <c r="M36" s="438"/>
      <c r="N36" s="439"/>
      <c r="O36" s="440" t="s">
        <v>244</v>
      </c>
      <c r="P36" s="147" t="s">
        <v>100</v>
      </c>
      <c r="Q36" s="144">
        <v>0.5</v>
      </c>
      <c r="R36" s="145">
        <v>1</v>
      </c>
      <c r="S36" s="145">
        <v>0.01</v>
      </c>
      <c r="T36" s="146">
        <v>0.95</v>
      </c>
      <c r="U36" s="255"/>
      <c r="V36" s="182"/>
      <c r="W36" s="182"/>
      <c r="X36" s="441"/>
      <c r="Y36" s="161"/>
    </row>
    <row r="37" spans="1:25" s="345" customFormat="1" ht="12.75" customHeight="1">
      <c r="A37" s="188"/>
      <c r="B37" s="188"/>
      <c r="C37" s="188"/>
      <c r="D37" s="188"/>
      <c r="E37" s="189"/>
      <c r="F37" s="189"/>
      <c r="G37" s="155"/>
      <c r="H37" s="144"/>
      <c r="I37" s="450"/>
      <c r="J37" s="501"/>
      <c r="K37" s="505"/>
      <c r="L37" s="438" t="s">
        <v>126</v>
      </c>
      <c r="M37" s="438"/>
      <c r="N37" s="439"/>
      <c r="O37" s="440" t="s">
        <v>136</v>
      </c>
      <c r="P37" s="147" t="s">
        <v>119</v>
      </c>
      <c r="Q37" s="144">
        <v>1</v>
      </c>
      <c r="R37" s="145">
        <v>150</v>
      </c>
      <c r="S37" s="145">
        <v>0.1</v>
      </c>
      <c r="T37" s="146">
        <v>5</v>
      </c>
      <c r="U37" s="255"/>
      <c r="V37" s="182"/>
      <c r="W37" s="182"/>
      <c r="X37" s="441"/>
      <c r="Y37" s="161"/>
    </row>
    <row r="38" spans="1:25" s="345" customFormat="1" ht="12.75" customHeight="1">
      <c r="A38" s="188"/>
      <c r="B38" s="188"/>
      <c r="C38" s="188"/>
      <c r="D38" s="188"/>
      <c r="E38" s="189"/>
      <c r="F38" s="189"/>
      <c r="G38" s="155"/>
      <c r="H38" s="144"/>
      <c r="I38" s="450"/>
      <c r="J38" s="501"/>
      <c r="K38" s="505"/>
      <c r="L38" s="438" t="s">
        <v>246</v>
      </c>
      <c r="M38" s="438"/>
      <c r="N38" s="439"/>
      <c r="O38" s="440" t="s">
        <v>137</v>
      </c>
      <c r="P38" s="147" t="s">
        <v>100</v>
      </c>
      <c r="Q38" s="144">
        <v>0.5</v>
      </c>
      <c r="R38" s="145">
        <v>1</v>
      </c>
      <c r="S38" s="145">
        <v>0.01</v>
      </c>
      <c r="T38" s="146">
        <v>0.9</v>
      </c>
      <c r="U38" s="255"/>
      <c r="V38" s="182"/>
      <c r="W38" s="182"/>
      <c r="X38" s="441"/>
      <c r="Y38" s="161"/>
    </row>
    <row r="39" spans="1:25" s="345" customFormat="1" ht="12.75" customHeight="1" thickBot="1">
      <c r="A39" s="188"/>
      <c r="B39" s="188"/>
      <c r="C39" s="188"/>
      <c r="D39" s="188"/>
      <c r="E39" s="189"/>
      <c r="F39" s="189"/>
      <c r="G39" s="287"/>
      <c r="H39" s="184"/>
      <c r="I39" s="288"/>
      <c r="J39" s="501"/>
      <c r="K39" s="525"/>
      <c r="L39" s="443" t="s">
        <v>247</v>
      </c>
      <c r="M39" s="443"/>
      <c r="N39" s="444"/>
      <c r="O39" s="445" t="s">
        <v>125</v>
      </c>
      <c r="P39" s="270" t="s">
        <v>248</v>
      </c>
      <c r="Q39" s="269">
        <v>0</v>
      </c>
      <c r="R39" s="184">
        <v>359.9</v>
      </c>
      <c r="S39" s="184">
        <v>0.1</v>
      </c>
      <c r="T39" s="279">
        <v>315</v>
      </c>
      <c r="U39" s="268"/>
      <c r="V39" s="185"/>
      <c r="W39" s="185"/>
      <c r="X39" s="446"/>
      <c r="Y39" s="161"/>
    </row>
    <row r="40" spans="1:25" s="345" customFormat="1" ht="12.75" customHeight="1">
      <c r="A40" s="188"/>
      <c r="B40" s="188"/>
      <c r="C40" s="188"/>
      <c r="D40" s="188"/>
      <c r="E40" s="189"/>
      <c r="F40" s="189"/>
      <c r="G40" s="283" t="s">
        <v>249</v>
      </c>
      <c r="H40" s="257" t="s">
        <v>121</v>
      </c>
      <c r="I40" s="274">
        <v>5</v>
      </c>
      <c r="J40" s="501"/>
      <c r="K40" s="504" t="s">
        <v>256</v>
      </c>
      <c r="L40" s="506" t="s">
        <v>122</v>
      </c>
      <c r="M40" s="507"/>
      <c r="N40" s="508"/>
      <c r="O40" s="418" t="s">
        <v>135</v>
      </c>
      <c r="P40" s="256" t="s">
        <v>5</v>
      </c>
      <c r="Q40" s="257">
        <v>0.1</v>
      </c>
      <c r="R40" s="164">
        <v>10</v>
      </c>
      <c r="S40" s="164">
        <v>0.01</v>
      </c>
      <c r="T40" s="258">
        <v>1.23</v>
      </c>
      <c r="U40" s="419"/>
      <c r="V40" s="420"/>
      <c r="W40" s="420"/>
      <c r="X40" s="421"/>
      <c r="Y40" s="161"/>
    </row>
    <row r="41" spans="1:25" s="345" customFormat="1" ht="12.75" customHeight="1">
      <c r="A41" s="188"/>
      <c r="B41" s="188"/>
      <c r="C41" s="188"/>
      <c r="D41" s="188"/>
      <c r="E41" s="189"/>
      <c r="F41" s="189"/>
      <c r="G41" s="442" t="s">
        <v>250</v>
      </c>
      <c r="H41" s="144"/>
      <c r="I41" s="450">
        <v>100</v>
      </c>
      <c r="J41" s="501"/>
      <c r="K41" s="505"/>
      <c r="L41" s="438" t="s">
        <v>245</v>
      </c>
      <c r="M41" s="438"/>
      <c r="N41" s="439"/>
      <c r="O41" s="440" t="s">
        <v>244</v>
      </c>
      <c r="P41" s="147" t="s">
        <v>100</v>
      </c>
      <c r="Q41" s="144">
        <v>0.5</v>
      </c>
      <c r="R41" s="145">
        <v>1</v>
      </c>
      <c r="S41" s="145">
        <v>0.01</v>
      </c>
      <c r="T41" s="146">
        <v>0.95</v>
      </c>
      <c r="U41" s="255"/>
      <c r="V41" s="182"/>
      <c r="W41" s="182"/>
      <c r="X41" s="441"/>
      <c r="Y41" s="161"/>
    </row>
    <row r="42" spans="1:25" s="345" customFormat="1" ht="12.75" customHeight="1">
      <c r="A42" s="188"/>
      <c r="B42" s="188"/>
      <c r="C42" s="188"/>
      <c r="D42" s="188"/>
      <c r="E42" s="189"/>
      <c r="F42" s="189"/>
      <c r="G42" s="155"/>
      <c r="H42" s="144"/>
      <c r="I42" s="450"/>
      <c r="J42" s="501"/>
      <c r="K42" s="505"/>
      <c r="L42" s="438" t="s">
        <v>126</v>
      </c>
      <c r="M42" s="438"/>
      <c r="N42" s="439"/>
      <c r="O42" s="440" t="s">
        <v>136</v>
      </c>
      <c r="P42" s="147" t="s">
        <v>119</v>
      </c>
      <c r="Q42" s="144">
        <v>1</v>
      </c>
      <c r="R42" s="145">
        <v>150</v>
      </c>
      <c r="S42" s="145">
        <v>0.1</v>
      </c>
      <c r="T42" s="146">
        <v>5</v>
      </c>
      <c r="U42" s="255"/>
      <c r="V42" s="182"/>
      <c r="W42" s="182"/>
      <c r="X42" s="441"/>
      <c r="Y42" s="161"/>
    </row>
    <row r="43" spans="1:25" s="345" customFormat="1" ht="12.75" customHeight="1">
      <c r="A43" s="188"/>
      <c r="B43" s="188"/>
      <c r="C43" s="188"/>
      <c r="D43" s="188"/>
      <c r="E43" s="189"/>
      <c r="F43" s="189"/>
      <c r="G43" s="155"/>
      <c r="H43" s="144"/>
      <c r="I43" s="450"/>
      <c r="J43" s="501"/>
      <c r="K43" s="505"/>
      <c r="L43" s="438" t="s">
        <v>246</v>
      </c>
      <c r="M43" s="438"/>
      <c r="N43" s="439"/>
      <c r="O43" s="440" t="s">
        <v>137</v>
      </c>
      <c r="P43" s="147" t="s">
        <v>100</v>
      </c>
      <c r="Q43" s="144">
        <v>0.5</v>
      </c>
      <c r="R43" s="145">
        <v>1</v>
      </c>
      <c r="S43" s="145">
        <v>0.01</v>
      </c>
      <c r="T43" s="146">
        <v>0.9</v>
      </c>
      <c r="U43" s="255"/>
      <c r="V43" s="182"/>
      <c r="W43" s="182"/>
      <c r="X43" s="441"/>
      <c r="Y43" s="161"/>
    </row>
    <row r="44" spans="1:25" s="345" customFormat="1" ht="12.75" customHeight="1" thickBot="1">
      <c r="A44" s="188"/>
      <c r="B44" s="188"/>
      <c r="C44" s="188"/>
      <c r="D44" s="188"/>
      <c r="E44" s="189"/>
      <c r="F44" s="189"/>
      <c r="G44" s="287"/>
      <c r="H44" s="184"/>
      <c r="I44" s="288"/>
      <c r="J44" s="501"/>
      <c r="K44" s="525"/>
      <c r="L44" s="443" t="s">
        <v>247</v>
      </c>
      <c r="M44" s="443"/>
      <c r="N44" s="444"/>
      <c r="O44" s="445" t="s">
        <v>125</v>
      </c>
      <c r="P44" s="270" t="s">
        <v>248</v>
      </c>
      <c r="Q44" s="269">
        <v>0</v>
      </c>
      <c r="R44" s="184">
        <v>359.9</v>
      </c>
      <c r="S44" s="184">
        <v>0.1</v>
      </c>
      <c r="T44" s="279">
        <v>315</v>
      </c>
      <c r="U44" s="268"/>
      <c r="V44" s="185"/>
      <c r="W44" s="185"/>
      <c r="X44" s="446"/>
      <c r="Y44" s="161"/>
    </row>
    <row r="45" spans="1:25" s="345" customFormat="1" ht="12.75" customHeight="1">
      <c r="A45" s="188"/>
      <c r="B45" s="188"/>
      <c r="C45" s="188"/>
      <c r="D45" s="188"/>
      <c r="E45" s="189"/>
      <c r="F45" s="189"/>
      <c r="G45" s="281" t="s">
        <v>252</v>
      </c>
      <c r="H45" s="148" t="s">
        <v>121</v>
      </c>
      <c r="I45" s="194">
        <v>5</v>
      </c>
      <c r="J45" s="501"/>
      <c r="K45" s="516" t="s">
        <v>257</v>
      </c>
      <c r="L45" s="518" t="s">
        <v>122</v>
      </c>
      <c r="M45" s="519"/>
      <c r="N45" s="520"/>
      <c r="O45" s="447" t="s">
        <v>135</v>
      </c>
      <c r="P45" s="153" t="s">
        <v>5</v>
      </c>
      <c r="Q45" s="148">
        <v>0.1</v>
      </c>
      <c r="R45" s="149">
        <v>10</v>
      </c>
      <c r="S45" s="149">
        <v>0.01</v>
      </c>
      <c r="T45" s="150">
        <v>1.23</v>
      </c>
      <c r="U45" s="357"/>
      <c r="V45" s="448"/>
      <c r="W45" s="448"/>
      <c r="X45" s="449"/>
      <c r="Y45" s="161"/>
    </row>
    <row r="46" spans="1:25" s="345" customFormat="1" ht="12.75" customHeight="1">
      <c r="A46" s="188"/>
      <c r="B46" s="188"/>
      <c r="C46" s="188"/>
      <c r="D46" s="188"/>
      <c r="E46" s="189"/>
      <c r="F46" s="189"/>
      <c r="G46" s="442" t="s">
        <v>253</v>
      </c>
      <c r="H46" s="144"/>
      <c r="I46" s="437">
        <v>100</v>
      </c>
      <c r="J46" s="501"/>
      <c r="K46" s="505"/>
      <c r="L46" s="438" t="s">
        <v>245</v>
      </c>
      <c r="M46" s="438"/>
      <c r="N46" s="439"/>
      <c r="O46" s="440" t="s">
        <v>244</v>
      </c>
      <c r="P46" s="147" t="s">
        <v>100</v>
      </c>
      <c r="Q46" s="144">
        <v>0.5</v>
      </c>
      <c r="R46" s="145">
        <v>1</v>
      </c>
      <c r="S46" s="145">
        <v>0.01</v>
      </c>
      <c r="T46" s="146">
        <v>0.95</v>
      </c>
      <c r="U46" s="255"/>
      <c r="V46" s="182"/>
      <c r="W46" s="182"/>
      <c r="X46" s="441"/>
      <c r="Y46" s="161"/>
    </row>
    <row r="47" spans="1:25" s="345" customFormat="1" ht="12.75" customHeight="1">
      <c r="A47" s="188"/>
      <c r="B47" s="188"/>
      <c r="C47" s="188"/>
      <c r="D47" s="188"/>
      <c r="E47" s="189"/>
      <c r="F47" s="189"/>
      <c r="G47" s="155"/>
      <c r="H47" s="144"/>
      <c r="I47" s="437"/>
      <c r="J47" s="501"/>
      <c r="K47" s="505"/>
      <c r="L47" s="438" t="s">
        <v>126</v>
      </c>
      <c r="M47" s="438"/>
      <c r="N47" s="439"/>
      <c r="O47" s="440" t="s">
        <v>136</v>
      </c>
      <c r="P47" s="147" t="s">
        <v>119</v>
      </c>
      <c r="Q47" s="144">
        <v>1</v>
      </c>
      <c r="R47" s="145">
        <v>150</v>
      </c>
      <c r="S47" s="145">
        <v>0.1</v>
      </c>
      <c r="T47" s="146">
        <v>5</v>
      </c>
      <c r="U47" s="255"/>
      <c r="V47" s="182"/>
      <c r="W47" s="182"/>
      <c r="X47" s="441"/>
      <c r="Y47" s="161"/>
    </row>
    <row r="48" spans="1:25" s="345" customFormat="1" ht="12.75" customHeight="1">
      <c r="A48" s="188"/>
      <c r="B48" s="188"/>
      <c r="C48" s="188"/>
      <c r="D48" s="188"/>
      <c r="E48" s="189"/>
      <c r="F48" s="189"/>
      <c r="G48" s="155"/>
      <c r="H48" s="144"/>
      <c r="I48" s="437"/>
      <c r="J48" s="501"/>
      <c r="K48" s="505"/>
      <c r="L48" s="438" t="s">
        <v>246</v>
      </c>
      <c r="M48" s="438"/>
      <c r="N48" s="439"/>
      <c r="O48" s="440" t="s">
        <v>137</v>
      </c>
      <c r="P48" s="147" t="s">
        <v>100</v>
      </c>
      <c r="Q48" s="144">
        <v>0.5</v>
      </c>
      <c r="R48" s="145">
        <v>1</v>
      </c>
      <c r="S48" s="145">
        <v>0.01</v>
      </c>
      <c r="T48" s="146">
        <v>0.9</v>
      </c>
      <c r="U48" s="255"/>
      <c r="V48" s="182"/>
      <c r="W48" s="182"/>
      <c r="X48" s="441"/>
      <c r="Y48" s="161"/>
    </row>
    <row r="49" spans="1:25" s="345" customFormat="1" ht="12.75" customHeight="1" thickBot="1">
      <c r="A49" s="188"/>
      <c r="B49" s="188"/>
      <c r="C49" s="188"/>
      <c r="D49" s="188"/>
      <c r="E49" s="189"/>
      <c r="F49" s="189"/>
      <c r="G49" s="287"/>
      <c r="H49" s="184"/>
      <c r="I49" s="286"/>
      <c r="J49" s="501"/>
      <c r="K49" s="525"/>
      <c r="L49" s="443" t="s">
        <v>247</v>
      </c>
      <c r="M49" s="443"/>
      <c r="N49" s="444"/>
      <c r="O49" s="445" t="s">
        <v>125</v>
      </c>
      <c r="P49" s="270" t="s">
        <v>248</v>
      </c>
      <c r="Q49" s="269">
        <v>0</v>
      </c>
      <c r="R49" s="184">
        <v>359.9</v>
      </c>
      <c r="S49" s="184">
        <v>0.1</v>
      </c>
      <c r="T49" s="279">
        <v>315</v>
      </c>
      <c r="U49" s="268"/>
      <c r="V49" s="185"/>
      <c r="W49" s="185"/>
      <c r="X49" s="446"/>
      <c r="Y49" s="161"/>
    </row>
    <row r="50" spans="1:25" ht="12.75" customHeight="1">
      <c r="A50" s="188"/>
      <c r="B50" s="188"/>
      <c r="C50" s="188"/>
      <c r="D50" s="188"/>
      <c r="E50" s="189"/>
      <c r="F50" s="189"/>
      <c r="G50" s="281"/>
      <c r="H50" s="148"/>
      <c r="I50" s="254"/>
      <c r="J50" s="501"/>
      <c r="K50" s="526" t="s">
        <v>262</v>
      </c>
      <c r="L50" s="527"/>
      <c r="M50" s="527"/>
      <c r="N50" s="528"/>
      <c r="O50" s="426" t="s">
        <v>259</v>
      </c>
      <c r="P50" s="264" t="s">
        <v>100</v>
      </c>
      <c r="Q50" s="265">
        <v>0</v>
      </c>
      <c r="R50" s="266">
        <v>1</v>
      </c>
      <c r="S50" s="266" t="s">
        <v>100</v>
      </c>
      <c r="T50" s="267">
        <v>0</v>
      </c>
      <c r="U50" s="383"/>
      <c r="V50" s="384"/>
      <c r="W50" s="384"/>
      <c r="X50" s="382"/>
      <c r="Y50" s="161"/>
    </row>
    <row r="51" spans="1:25" ht="12.75" customHeight="1">
      <c r="A51" s="188"/>
      <c r="B51" s="188"/>
      <c r="C51" s="188"/>
      <c r="D51" s="188"/>
      <c r="E51" s="189"/>
      <c r="F51" s="189"/>
      <c r="G51" s="281"/>
      <c r="H51" s="148"/>
      <c r="I51" s="254"/>
      <c r="J51" s="501"/>
      <c r="K51" s="381" t="s">
        <v>445</v>
      </c>
      <c r="L51" s="424"/>
      <c r="M51" s="424"/>
      <c r="N51" s="425"/>
      <c r="O51" s="426" t="s">
        <v>260</v>
      </c>
      <c r="P51" s="264" t="s">
        <v>100</v>
      </c>
      <c r="Q51" s="265">
        <v>0</v>
      </c>
      <c r="R51" s="266">
        <v>1</v>
      </c>
      <c r="S51" s="266" t="s">
        <v>100</v>
      </c>
      <c r="T51" s="267">
        <v>0</v>
      </c>
      <c r="U51" s="383"/>
      <c r="V51" s="384"/>
      <c r="W51" s="384"/>
      <c r="X51" s="382"/>
      <c r="Y51" s="161"/>
    </row>
    <row r="52" spans="1:25" ht="12.75" customHeight="1">
      <c r="A52" s="188"/>
      <c r="B52" s="188"/>
      <c r="C52" s="188"/>
      <c r="D52" s="188"/>
      <c r="E52" s="189"/>
      <c r="F52" s="189"/>
      <c r="G52" s="281"/>
      <c r="H52" s="148"/>
      <c r="I52" s="254"/>
      <c r="J52" s="501"/>
      <c r="K52" s="381" t="s">
        <v>446</v>
      </c>
      <c r="L52" s="424"/>
      <c r="M52" s="424"/>
      <c r="N52" s="425"/>
      <c r="O52" s="426" t="s">
        <v>261</v>
      </c>
      <c r="P52" s="264" t="s">
        <v>100</v>
      </c>
      <c r="Q52" s="265">
        <v>0</v>
      </c>
      <c r="R52" s="266">
        <v>1</v>
      </c>
      <c r="S52" s="266" t="s">
        <v>100</v>
      </c>
      <c r="T52" s="267">
        <v>0</v>
      </c>
      <c r="U52" s="383"/>
      <c r="V52" s="384"/>
      <c r="W52" s="384"/>
      <c r="X52" s="382"/>
      <c r="Y52" s="161"/>
    </row>
    <row r="53" spans="1:25" ht="12.75" customHeight="1">
      <c r="A53" s="188"/>
      <c r="B53" s="188"/>
      <c r="C53" s="188"/>
      <c r="D53" s="188"/>
      <c r="E53" s="189"/>
      <c r="F53" s="189"/>
      <c r="G53" s="281"/>
      <c r="H53" s="148"/>
      <c r="I53" s="254"/>
      <c r="J53" s="501"/>
      <c r="K53" s="416" t="s">
        <v>267</v>
      </c>
      <c r="L53" s="427"/>
      <c r="M53" s="427"/>
      <c r="N53" s="428"/>
      <c r="O53" s="429" t="s">
        <v>263</v>
      </c>
      <c r="P53" s="359" t="s">
        <v>6</v>
      </c>
      <c r="Q53" s="422">
        <v>0</v>
      </c>
      <c r="R53" s="370">
        <v>9999</v>
      </c>
      <c r="S53" s="370">
        <v>0.001</v>
      </c>
      <c r="T53" s="360">
        <v>0.07</v>
      </c>
      <c r="U53" s="365"/>
      <c r="V53" s="372"/>
      <c r="W53" s="372"/>
      <c r="X53" s="367"/>
      <c r="Y53" s="161"/>
    </row>
    <row r="54" spans="1:25" ht="12.75" customHeight="1">
      <c r="A54" s="188"/>
      <c r="B54" s="188"/>
      <c r="C54" s="188"/>
      <c r="D54" s="188"/>
      <c r="E54" s="189"/>
      <c r="F54" s="189"/>
      <c r="G54" s="281"/>
      <c r="H54" s="148"/>
      <c r="I54" s="254"/>
      <c r="J54" s="501"/>
      <c r="K54" s="416" t="s">
        <v>268</v>
      </c>
      <c r="L54" s="427"/>
      <c r="M54" s="427"/>
      <c r="N54" s="428"/>
      <c r="O54" s="429" t="s">
        <v>264</v>
      </c>
      <c r="P54" s="359" t="s">
        <v>120</v>
      </c>
      <c r="Q54" s="422">
        <v>0</v>
      </c>
      <c r="R54" s="370">
        <v>9999</v>
      </c>
      <c r="S54" s="370">
        <v>0.001</v>
      </c>
      <c r="T54" s="360">
        <v>0.5</v>
      </c>
      <c r="U54" s="365"/>
      <c r="V54" s="372"/>
      <c r="W54" s="372"/>
      <c r="X54" s="367"/>
      <c r="Y54" s="161"/>
    </row>
    <row r="55" spans="1:25" ht="12.75" customHeight="1">
      <c r="A55" s="188"/>
      <c r="B55" s="188"/>
      <c r="C55" s="188"/>
      <c r="D55" s="188"/>
      <c r="E55" s="189"/>
      <c r="F55" s="189"/>
      <c r="G55" s="281"/>
      <c r="H55" s="148"/>
      <c r="I55" s="254"/>
      <c r="J55" s="501"/>
      <c r="K55" s="416" t="s">
        <v>269</v>
      </c>
      <c r="L55" s="427"/>
      <c r="M55" s="427"/>
      <c r="N55" s="428"/>
      <c r="O55" s="429" t="s">
        <v>265</v>
      </c>
      <c r="P55" s="359" t="s">
        <v>120</v>
      </c>
      <c r="Q55" s="422">
        <v>0</v>
      </c>
      <c r="R55" s="370">
        <v>9999</v>
      </c>
      <c r="S55" s="370">
        <v>0.001</v>
      </c>
      <c r="T55" s="360">
        <v>0.07</v>
      </c>
      <c r="U55" s="365"/>
      <c r="V55" s="372"/>
      <c r="W55" s="372"/>
      <c r="X55" s="367"/>
      <c r="Y55" s="161"/>
    </row>
    <row r="56" spans="1:25" ht="12.75" customHeight="1" thickBot="1">
      <c r="A56" s="188"/>
      <c r="B56" s="188"/>
      <c r="C56" s="188"/>
      <c r="D56" s="188"/>
      <c r="E56" s="189"/>
      <c r="F56" s="189"/>
      <c r="G56" s="281"/>
      <c r="H56" s="148"/>
      <c r="I56" s="254"/>
      <c r="J56" s="503"/>
      <c r="K56" s="416" t="s">
        <v>270</v>
      </c>
      <c r="L56" s="427"/>
      <c r="M56" s="427"/>
      <c r="N56" s="428"/>
      <c r="O56" s="429" t="s">
        <v>266</v>
      </c>
      <c r="P56" s="359" t="s">
        <v>6</v>
      </c>
      <c r="Q56" s="422">
        <v>0</v>
      </c>
      <c r="R56" s="370">
        <v>9999</v>
      </c>
      <c r="S56" s="370">
        <v>0.001</v>
      </c>
      <c r="T56" s="487">
        <v>0.5</v>
      </c>
      <c r="U56" s="365"/>
      <c r="V56" s="372"/>
      <c r="W56" s="372"/>
      <c r="X56" s="367"/>
      <c r="Y56" s="161"/>
    </row>
    <row r="57" spans="1:25" s="345" customFormat="1" ht="12.75" customHeight="1" thickBot="1" thickTop="1">
      <c r="A57" s="188"/>
      <c r="B57" s="188"/>
      <c r="C57" s="188"/>
      <c r="D57" s="188"/>
      <c r="E57" s="189"/>
      <c r="F57" s="189"/>
      <c r="G57" s="347" t="s">
        <v>144</v>
      </c>
      <c r="H57" s="151" t="s">
        <v>121</v>
      </c>
      <c r="I57" s="348">
        <v>100</v>
      </c>
      <c r="J57" s="500" t="s">
        <v>234</v>
      </c>
      <c r="K57" s="588" t="s">
        <v>232</v>
      </c>
      <c r="L57" s="522" t="s">
        <v>126</v>
      </c>
      <c r="M57" s="523"/>
      <c r="N57" s="524"/>
      <c r="O57" s="156" t="s">
        <v>186</v>
      </c>
      <c r="P57" s="143" t="s">
        <v>5</v>
      </c>
      <c r="Q57" s="151">
        <v>0.003</v>
      </c>
      <c r="R57" s="152">
        <v>2.64</v>
      </c>
      <c r="S57" s="152">
        <v>0.001</v>
      </c>
      <c r="T57" s="154">
        <v>0.6</v>
      </c>
      <c r="U57" s="353"/>
      <c r="V57" s="354"/>
      <c r="W57" s="354"/>
      <c r="X57" s="355"/>
      <c r="Y57" s="161"/>
    </row>
    <row r="58" spans="1:25" s="345" customFormat="1" ht="12.75" customHeight="1" thickBot="1">
      <c r="A58" s="188"/>
      <c r="B58" s="188"/>
      <c r="C58" s="188"/>
      <c r="D58" s="188"/>
      <c r="E58" s="189"/>
      <c r="F58" s="189"/>
      <c r="G58" s="197"/>
      <c r="H58" s="162"/>
      <c r="I58" s="192"/>
      <c r="J58" s="501"/>
      <c r="K58" s="544"/>
      <c r="L58" s="214" t="s">
        <v>123</v>
      </c>
      <c r="M58" s="214"/>
      <c r="N58" s="215"/>
      <c r="O58" s="417" t="s">
        <v>162</v>
      </c>
      <c r="P58" s="178" t="s">
        <v>100</v>
      </c>
      <c r="Q58" s="179">
        <v>1</v>
      </c>
      <c r="R58" s="162">
        <v>1.5</v>
      </c>
      <c r="S58" s="162">
        <v>0.01</v>
      </c>
      <c r="T58" s="180">
        <v>1.05</v>
      </c>
      <c r="U58" s="271"/>
      <c r="V58" s="203"/>
      <c r="W58" s="203"/>
      <c r="X58" s="356"/>
      <c r="Y58" s="161"/>
    </row>
    <row r="59" spans="1:25" s="345" customFormat="1" ht="12.75" customHeight="1" thickBot="1">
      <c r="A59" s="188"/>
      <c r="B59" s="188"/>
      <c r="C59" s="188"/>
      <c r="D59" s="188"/>
      <c r="E59" s="189"/>
      <c r="F59" s="189"/>
      <c r="G59" s="283" t="s">
        <v>144</v>
      </c>
      <c r="H59" s="257" t="s">
        <v>121</v>
      </c>
      <c r="I59" s="274">
        <v>100</v>
      </c>
      <c r="J59" s="501"/>
      <c r="K59" s="544" t="s">
        <v>233</v>
      </c>
      <c r="L59" s="506" t="s">
        <v>126</v>
      </c>
      <c r="M59" s="507"/>
      <c r="N59" s="508"/>
      <c r="O59" s="418" t="s">
        <v>186</v>
      </c>
      <c r="P59" s="256" t="s">
        <v>119</v>
      </c>
      <c r="Q59" s="257">
        <v>0.2</v>
      </c>
      <c r="R59" s="164">
        <v>264</v>
      </c>
      <c r="S59" s="164">
        <v>0.01</v>
      </c>
      <c r="T59" s="258">
        <v>6</v>
      </c>
      <c r="U59" s="419"/>
      <c r="V59" s="420"/>
      <c r="W59" s="420"/>
      <c r="X59" s="421"/>
      <c r="Y59" s="161"/>
    </row>
    <row r="60" spans="1:25" s="345" customFormat="1" ht="12.75" customHeight="1">
      <c r="A60" s="188"/>
      <c r="B60" s="188"/>
      <c r="C60" s="188"/>
      <c r="D60" s="188"/>
      <c r="E60" s="189"/>
      <c r="F60" s="189"/>
      <c r="G60" s="197"/>
      <c r="H60" s="162"/>
      <c r="I60" s="193"/>
      <c r="J60" s="501"/>
      <c r="K60" s="589"/>
      <c r="L60" s="430" t="s">
        <v>123</v>
      </c>
      <c r="M60" s="214"/>
      <c r="N60" s="215"/>
      <c r="O60" s="417" t="s">
        <v>162</v>
      </c>
      <c r="P60" s="178" t="s">
        <v>100</v>
      </c>
      <c r="Q60" s="179">
        <v>0.5</v>
      </c>
      <c r="R60" s="162">
        <v>1</v>
      </c>
      <c r="S60" s="162">
        <v>0.01</v>
      </c>
      <c r="T60" s="180">
        <v>0.95</v>
      </c>
      <c r="U60" s="271"/>
      <c r="V60" s="203"/>
      <c r="W60" s="203"/>
      <c r="X60" s="356"/>
      <c r="Y60" s="161"/>
    </row>
    <row r="61" spans="1:25" ht="12.75" customHeight="1" thickBot="1">
      <c r="A61" s="188"/>
      <c r="B61" s="188"/>
      <c r="C61" s="188"/>
      <c r="D61" s="188"/>
      <c r="E61" s="189"/>
      <c r="F61" s="189"/>
      <c r="G61" s="344"/>
      <c r="H61" s="376"/>
      <c r="I61" s="395"/>
      <c r="J61" s="503"/>
      <c r="K61" s="538" t="s">
        <v>229</v>
      </c>
      <c r="L61" s="539"/>
      <c r="M61" s="539"/>
      <c r="N61" s="540"/>
      <c r="O61" s="431" t="s">
        <v>235</v>
      </c>
      <c r="P61" s="235" t="s">
        <v>100</v>
      </c>
      <c r="Q61" s="275">
        <v>0</v>
      </c>
      <c r="R61" s="237">
        <v>1</v>
      </c>
      <c r="S61" s="237" t="s">
        <v>100</v>
      </c>
      <c r="T61" s="238">
        <v>0</v>
      </c>
      <c r="U61" s="233"/>
      <c r="V61" s="239"/>
      <c r="W61" s="239"/>
      <c r="X61" s="226"/>
      <c r="Y61" s="161"/>
    </row>
    <row r="62" spans="1:25" s="345" customFormat="1" ht="12.75" customHeight="1" thickTop="1">
      <c r="A62" s="188"/>
      <c r="B62" s="188"/>
      <c r="C62" s="188"/>
      <c r="D62" s="188"/>
      <c r="E62" s="189"/>
      <c r="F62" s="189"/>
      <c r="G62" s="347" t="s">
        <v>242</v>
      </c>
      <c r="H62" s="151" t="s">
        <v>121</v>
      </c>
      <c r="I62" s="348">
        <v>5</v>
      </c>
      <c r="J62" s="500" t="s">
        <v>236</v>
      </c>
      <c r="K62" s="521" t="s">
        <v>271</v>
      </c>
      <c r="L62" s="522" t="s">
        <v>122</v>
      </c>
      <c r="M62" s="523"/>
      <c r="N62" s="524"/>
      <c r="O62" s="156" t="s">
        <v>135</v>
      </c>
      <c r="P62" s="143" t="s">
        <v>5</v>
      </c>
      <c r="Q62" s="151">
        <v>0.1</v>
      </c>
      <c r="R62" s="152">
        <v>10</v>
      </c>
      <c r="S62" s="152">
        <v>0.01</v>
      </c>
      <c r="T62" s="154">
        <v>1.23</v>
      </c>
      <c r="U62" s="353"/>
      <c r="V62" s="354"/>
      <c r="W62" s="354"/>
      <c r="X62" s="355"/>
      <c r="Y62" s="161"/>
    </row>
    <row r="63" spans="1:25" s="345" customFormat="1" ht="12.75" customHeight="1">
      <c r="A63" s="188"/>
      <c r="B63" s="188"/>
      <c r="C63" s="188"/>
      <c r="D63" s="188"/>
      <c r="E63" s="189"/>
      <c r="F63" s="189"/>
      <c r="G63" s="442" t="s">
        <v>243</v>
      </c>
      <c r="H63" s="144"/>
      <c r="I63" s="437">
        <v>100</v>
      </c>
      <c r="J63" s="501"/>
      <c r="K63" s="505"/>
      <c r="L63" s="438" t="s">
        <v>245</v>
      </c>
      <c r="M63" s="438"/>
      <c r="N63" s="439"/>
      <c r="O63" s="440" t="s">
        <v>244</v>
      </c>
      <c r="P63" s="147" t="s">
        <v>100</v>
      </c>
      <c r="Q63" s="144">
        <v>0.5</v>
      </c>
      <c r="R63" s="145">
        <v>1</v>
      </c>
      <c r="S63" s="145">
        <v>0.01</v>
      </c>
      <c r="T63" s="146">
        <v>0.95</v>
      </c>
      <c r="U63" s="255"/>
      <c r="V63" s="182"/>
      <c r="W63" s="182"/>
      <c r="X63" s="441"/>
      <c r="Y63" s="161"/>
    </row>
    <row r="64" spans="1:25" s="345" customFormat="1" ht="12.75" customHeight="1">
      <c r="A64" s="188"/>
      <c r="B64" s="188"/>
      <c r="C64" s="188"/>
      <c r="D64" s="188"/>
      <c r="E64" s="189"/>
      <c r="F64" s="189"/>
      <c r="G64" s="155"/>
      <c r="H64" s="144"/>
      <c r="I64" s="437"/>
      <c r="J64" s="501"/>
      <c r="K64" s="505"/>
      <c r="L64" s="438" t="s">
        <v>126</v>
      </c>
      <c r="M64" s="438"/>
      <c r="N64" s="439"/>
      <c r="O64" s="440" t="s">
        <v>136</v>
      </c>
      <c r="P64" s="147" t="s">
        <v>119</v>
      </c>
      <c r="Q64" s="144">
        <v>1</v>
      </c>
      <c r="R64" s="145">
        <v>150</v>
      </c>
      <c r="S64" s="145">
        <v>0.1</v>
      </c>
      <c r="T64" s="146">
        <v>5</v>
      </c>
      <c r="U64" s="255"/>
      <c r="V64" s="182"/>
      <c r="W64" s="182"/>
      <c r="X64" s="441"/>
      <c r="Y64" s="161"/>
    </row>
    <row r="65" spans="1:25" s="345" customFormat="1" ht="12.75" customHeight="1">
      <c r="A65" s="188"/>
      <c r="B65" s="188"/>
      <c r="C65" s="188"/>
      <c r="D65" s="188"/>
      <c r="E65" s="189"/>
      <c r="F65" s="189"/>
      <c r="G65" s="155"/>
      <c r="H65" s="144"/>
      <c r="I65" s="437"/>
      <c r="J65" s="501"/>
      <c r="K65" s="505"/>
      <c r="L65" s="438" t="s">
        <v>246</v>
      </c>
      <c r="M65" s="438"/>
      <c r="N65" s="439"/>
      <c r="O65" s="440" t="s">
        <v>137</v>
      </c>
      <c r="P65" s="147" t="s">
        <v>100</v>
      </c>
      <c r="Q65" s="144">
        <v>0.5</v>
      </c>
      <c r="R65" s="145">
        <v>1</v>
      </c>
      <c r="S65" s="145">
        <v>0.01</v>
      </c>
      <c r="T65" s="146">
        <v>0.9</v>
      </c>
      <c r="U65" s="255"/>
      <c r="V65" s="182"/>
      <c r="W65" s="182"/>
      <c r="X65" s="441"/>
      <c r="Y65" s="161"/>
    </row>
    <row r="66" spans="1:25" s="345" customFormat="1" ht="12.75" customHeight="1" thickBot="1">
      <c r="A66" s="188"/>
      <c r="B66" s="188"/>
      <c r="C66" s="188"/>
      <c r="D66" s="188"/>
      <c r="E66" s="189"/>
      <c r="F66" s="189"/>
      <c r="G66" s="197"/>
      <c r="H66" s="162"/>
      <c r="I66" s="192"/>
      <c r="J66" s="501"/>
      <c r="K66" s="517"/>
      <c r="L66" s="214" t="s">
        <v>247</v>
      </c>
      <c r="M66" s="214"/>
      <c r="N66" s="215"/>
      <c r="O66" s="417" t="s">
        <v>125</v>
      </c>
      <c r="P66" s="178" t="s">
        <v>248</v>
      </c>
      <c r="Q66" s="179">
        <v>0</v>
      </c>
      <c r="R66" s="162">
        <v>359.9</v>
      </c>
      <c r="S66" s="162">
        <v>0.1</v>
      </c>
      <c r="T66" s="180">
        <v>135</v>
      </c>
      <c r="U66" s="271"/>
      <c r="V66" s="203"/>
      <c r="W66" s="203"/>
      <c r="X66" s="356"/>
      <c r="Y66" s="161"/>
    </row>
    <row r="67" spans="1:25" s="345" customFormat="1" ht="12.75" customHeight="1">
      <c r="A67" s="188"/>
      <c r="B67" s="188"/>
      <c r="C67" s="188"/>
      <c r="D67" s="188"/>
      <c r="E67" s="189"/>
      <c r="F67" s="189"/>
      <c r="G67" s="283" t="s">
        <v>249</v>
      </c>
      <c r="H67" s="257" t="s">
        <v>121</v>
      </c>
      <c r="I67" s="274">
        <v>5</v>
      </c>
      <c r="J67" s="501"/>
      <c r="K67" s="504" t="s">
        <v>272</v>
      </c>
      <c r="L67" s="506" t="s">
        <v>122</v>
      </c>
      <c r="M67" s="507"/>
      <c r="N67" s="508"/>
      <c r="O67" s="418" t="s">
        <v>135</v>
      </c>
      <c r="P67" s="256" t="s">
        <v>5</v>
      </c>
      <c r="Q67" s="257">
        <v>0.1</v>
      </c>
      <c r="R67" s="164">
        <v>10</v>
      </c>
      <c r="S67" s="164">
        <v>0.01</v>
      </c>
      <c r="T67" s="258">
        <v>1.23</v>
      </c>
      <c r="U67" s="419"/>
      <c r="V67" s="420"/>
      <c r="W67" s="420"/>
      <c r="X67" s="421"/>
      <c r="Y67" s="161"/>
    </row>
    <row r="68" spans="1:25" s="345" customFormat="1" ht="12.75" customHeight="1">
      <c r="A68" s="188"/>
      <c r="B68" s="188"/>
      <c r="C68" s="188"/>
      <c r="D68" s="188"/>
      <c r="E68" s="189"/>
      <c r="F68" s="189"/>
      <c r="G68" s="442" t="s">
        <v>250</v>
      </c>
      <c r="H68" s="144"/>
      <c r="I68" s="450">
        <v>100</v>
      </c>
      <c r="J68" s="501"/>
      <c r="K68" s="505"/>
      <c r="L68" s="438" t="s">
        <v>245</v>
      </c>
      <c r="M68" s="438"/>
      <c r="N68" s="439"/>
      <c r="O68" s="440" t="s">
        <v>244</v>
      </c>
      <c r="P68" s="147" t="s">
        <v>100</v>
      </c>
      <c r="Q68" s="144">
        <v>0.5</v>
      </c>
      <c r="R68" s="145">
        <v>1</v>
      </c>
      <c r="S68" s="145">
        <v>0.01</v>
      </c>
      <c r="T68" s="146">
        <v>0.95</v>
      </c>
      <c r="U68" s="255"/>
      <c r="V68" s="182"/>
      <c r="W68" s="182"/>
      <c r="X68" s="441"/>
      <c r="Y68" s="161"/>
    </row>
    <row r="69" spans="1:25" s="345" customFormat="1" ht="12.75" customHeight="1">
      <c r="A69" s="188"/>
      <c r="B69" s="188"/>
      <c r="C69" s="188"/>
      <c r="D69" s="188"/>
      <c r="E69" s="189"/>
      <c r="F69" s="189"/>
      <c r="G69" s="155"/>
      <c r="H69" s="144"/>
      <c r="I69" s="450"/>
      <c r="J69" s="501"/>
      <c r="K69" s="505"/>
      <c r="L69" s="438" t="s">
        <v>126</v>
      </c>
      <c r="M69" s="438"/>
      <c r="N69" s="439"/>
      <c r="O69" s="440" t="s">
        <v>136</v>
      </c>
      <c r="P69" s="147" t="s">
        <v>119</v>
      </c>
      <c r="Q69" s="144">
        <v>1</v>
      </c>
      <c r="R69" s="145">
        <v>150</v>
      </c>
      <c r="S69" s="145">
        <v>0.1</v>
      </c>
      <c r="T69" s="146">
        <v>5</v>
      </c>
      <c r="U69" s="255"/>
      <c r="V69" s="182"/>
      <c r="W69" s="182"/>
      <c r="X69" s="441"/>
      <c r="Y69" s="161"/>
    </row>
    <row r="70" spans="1:25" s="345" customFormat="1" ht="12.75" customHeight="1">
      <c r="A70" s="188"/>
      <c r="B70" s="188"/>
      <c r="C70" s="188"/>
      <c r="D70" s="188"/>
      <c r="E70" s="189"/>
      <c r="F70" s="189"/>
      <c r="G70" s="155"/>
      <c r="H70" s="144"/>
      <c r="I70" s="450"/>
      <c r="J70" s="501"/>
      <c r="K70" s="505"/>
      <c r="L70" s="438" t="s">
        <v>246</v>
      </c>
      <c r="M70" s="438"/>
      <c r="N70" s="439"/>
      <c r="O70" s="440" t="s">
        <v>137</v>
      </c>
      <c r="P70" s="147" t="s">
        <v>100</v>
      </c>
      <c r="Q70" s="144">
        <v>0.5</v>
      </c>
      <c r="R70" s="145">
        <v>1</v>
      </c>
      <c r="S70" s="145">
        <v>0.01</v>
      </c>
      <c r="T70" s="146">
        <v>0.9</v>
      </c>
      <c r="U70" s="255"/>
      <c r="V70" s="182"/>
      <c r="W70" s="182"/>
      <c r="X70" s="441"/>
      <c r="Y70" s="161"/>
    </row>
    <row r="71" spans="1:25" s="345" customFormat="1" ht="12.75" customHeight="1" thickBot="1">
      <c r="A71" s="188"/>
      <c r="B71" s="188"/>
      <c r="C71" s="188"/>
      <c r="D71" s="188"/>
      <c r="E71" s="189"/>
      <c r="F71" s="189"/>
      <c r="G71" s="287"/>
      <c r="H71" s="184"/>
      <c r="I71" s="288"/>
      <c r="J71" s="501"/>
      <c r="K71" s="525"/>
      <c r="L71" s="443" t="s">
        <v>247</v>
      </c>
      <c r="M71" s="443"/>
      <c r="N71" s="444"/>
      <c r="O71" s="445" t="s">
        <v>125</v>
      </c>
      <c r="P71" s="270" t="s">
        <v>248</v>
      </c>
      <c r="Q71" s="269">
        <v>0</v>
      </c>
      <c r="R71" s="184">
        <v>359.9</v>
      </c>
      <c r="S71" s="184">
        <v>0.1</v>
      </c>
      <c r="T71" s="279">
        <v>135</v>
      </c>
      <c r="U71" s="268"/>
      <c r="V71" s="185"/>
      <c r="W71" s="185"/>
      <c r="X71" s="446"/>
      <c r="Y71" s="161"/>
    </row>
    <row r="72" spans="1:25" s="345" customFormat="1" ht="12.75" customHeight="1">
      <c r="A72" s="188"/>
      <c r="B72" s="188"/>
      <c r="C72" s="188"/>
      <c r="D72" s="188"/>
      <c r="E72" s="189"/>
      <c r="F72" s="189"/>
      <c r="G72" s="281" t="s">
        <v>252</v>
      </c>
      <c r="H72" s="148" t="s">
        <v>121</v>
      </c>
      <c r="I72" s="194">
        <v>5</v>
      </c>
      <c r="J72" s="501"/>
      <c r="K72" s="516" t="s">
        <v>273</v>
      </c>
      <c r="L72" s="518" t="s">
        <v>122</v>
      </c>
      <c r="M72" s="519"/>
      <c r="N72" s="520"/>
      <c r="O72" s="447" t="s">
        <v>135</v>
      </c>
      <c r="P72" s="153" t="s">
        <v>5</v>
      </c>
      <c r="Q72" s="148">
        <v>0.1</v>
      </c>
      <c r="R72" s="149">
        <v>10</v>
      </c>
      <c r="S72" s="149">
        <v>0.01</v>
      </c>
      <c r="T72" s="150">
        <v>1.23</v>
      </c>
      <c r="U72" s="357"/>
      <c r="V72" s="448"/>
      <c r="W72" s="448"/>
      <c r="X72" s="449"/>
      <c r="Y72" s="161"/>
    </row>
    <row r="73" spans="1:25" s="345" customFormat="1" ht="12.75" customHeight="1">
      <c r="A73" s="188"/>
      <c r="B73" s="188"/>
      <c r="C73" s="188"/>
      <c r="D73" s="188"/>
      <c r="E73" s="189"/>
      <c r="F73" s="189"/>
      <c r="G73" s="442" t="s">
        <v>253</v>
      </c>
      <c r="H73" s="144"/>
      <c r="I73" s="437">
        <v>100</v>
      </c>
      <c r="J73" s="501"/>
      <c r="K73" s="505"/>
      <c r="L73" s="438" t="s">
        <v>245</v>
      </c>
      <c r="M73" s="438"/>
      <c r="N73" s="439"/>
      <c r="O73" s="440" t="s">
        <v>244</v>
      </c>
      <c r="P73" s="147" t="s">
        <v>100</v>
      </c>
      <c r="Q73" s="144">
        <v>0.5</v>
      </c>
      <c r="R73" s="145">
        <v>1</v>
      </c>
      <c r="S73" s="145">
        <v>0.01</v>
      </c>
      <c r="T73" s="146">
        <v>0.95</v>
      </c>
      <c r="U73" s="255"/>
      <c r="V73" s="182"/>
      <c r="W73" s="182"/>
      <c r="X73" s="441"/>
      <c r="Y73" s="161"/>
    </row>
    <row r="74" spans="1:25" s="345" customFormat="1" ht="12.75" customHeight="1">
      <c r="A74" s="188"/>
      <c r="B74" s="188"/>
      <c r="C74" s="188"/>
      <c r="D74" s="188"/>
      <c r="E74" s="189"/>
      <c r="F74" s="189"/>
      <c r="G74" s="155"/>
      <c r="H74" s="144"/>
      <c r="I74" s="437"/>
      <c r="J74" s="501"/>
      <c r="K74" s="505"/>
      <c r="L74" s="438" t="s">
        <v>126</v>
      </c>
      <c r="M74" s="438"/>
      <c r="N74" s="439"/>
      <c r="O74" s="440" t="s">
        <v>136</v>
      </c>
      <c r="P74" s="147" t="s">
        <v>119</v>
      </c>
      <c r="Q74" s="144">
        <v>1</v>
      </c>
      <c r="R74" s="145">
        <v>150</v>
      </c>
      <c r="S74" s="145">
        <v>0.1</v>
      </c>
      <c r="T74" s="146">
        <v>5</v>
      </c>
      <c r="U74" s="255"/>
      <c r="V74" s="182"/>
      <c r="W74" s="182"/>
      <c r="X74" s="441"/>
      <c r="Y74" s="161"/>
    </row>
    <row r="75" spans="1:25" s="345" customFormat="1" ht="12.75" customHeight="1">
      <c r="A75" s="188"/>
      <c r="B75" s="188"/>
      <c r="C75" s="188"/>
      <c r="D75" s="188"/>
      <c r="E75" s="189"/>
      <c r="F75" s="189"/>
      <c r="G75" s="155"/>
      <c r="H75" s="144"/>
      <c r="I75" s="437"/>
      <c r="J75" s="501"/>
      <c r="K75" s="505"/>
      <c r="L75" s="438" t="s">
        <v>246</v>
      </c>
      <c r="M75" s="438"/>
      <c r="N75" s="439"/>
      <c r="O75" s="440" t="s">
        <v>137</v>
      </c>
      <c r="P75" s="147" t="s">
        <v>100</v>
      </c>
      <c r="Q75" s="144">
        <v>0.5</v>
      </c>
      <c r="R75" s="145">
        <v>1</v>
      </c>
      <c r="S75" s="145">
        <v>0.01</v>
      </c>
      <c r="T75" s="146">
        <v>0.9</v>
      </c>
      <c r="U75" s="255"/>
      <c r="V75" s="182"/>
      <c r="W75" s="182"/>
      <c r="X75" s="441"/>
      <c r="Y75" s="161"/>
    </row>
    <row r="76" spans="1:25" s="345" customFormat="1" ht="12.75" customHeight="1">
      <c r="A76" s="188"/>
      <c r="B76" s="188"/>
      <c r="C76" s="188"/>
      <c r="D76" s="188"/>
      <c r="E76" s="189"/>
      <c r="F76" s="189"/>
      <c r="G76" s="197"/>
      <c r="H76" s="162"/>
      <c r="I76" s="192"/>
      <c r="J76" s="501"/>
      <c r="K76" s="517"/>
      <c r="L76" s="214" t="s">
        <v>247</v>
      </c>
      <c r="M76" s="214"/>
      <c r="N76" s="215"/>
      <c r="O76" s="417" t="s">
        <v>125</v>
      </c>
      <c r="P76" s="178" t="s">
        <v>248</v>
      </c>
      <c r="Q76" s="179">
        <v>0</v>
      </c>
      <c r="R76" s="162">
        <v>359.9</v>
      </c>
      <c r="S76" s="162">
        <v>0.1</v>
      </c>
      <c r="T76" s="180">
        <v>135</v>
      </c>
      <c r="U76" s="271"/>
      <c r="V76" s="203"/>
      <c r="W76" s="203"/>
      <c r="X76" s="356"/>
      <c r="Y76" s="161"/>
    </row>
    <row r="77" spans="1:25" ht="12.75" customHeight="1">
      <c r="A77" s="188"/>
      <c r="B77" s="188"/>
      <c r="C77" s="594"/>
      <c r="D77" s="188"/>
      <c r="E77" s="189"/>
      <c r="F77" s="189"/>
      <c r="G77" s="281"/>
      <c r="H77" s="148"/>
      <c r="I77" s="254"/>
      <c r="J77" s="501"/>
      <c r="K77" s="509" t="s">
        <v>394</v>
      </c>
      <c r="L77" s="510"/>
      <c r="M77" s="510"/>
      <c r="N77" s="511"/>
      <c r="O77" s="216" t="s">
        <v>236</v>
      </c>
      <c r="P77" s="217" t="s">
        <v>100</v>
      </c>
      <c r="Q77" s="218">
        <v>0</v>
      </c>
      <c r="R77" s="219">
        <v>1</v>
      </c>
      <c r="S77" s="219" t="s">
        <v>100</v>
      </c>
      <c r="T77" s="220">
        <v>0</v>
      </c>
      <c r="U77" s="243"/>
      <c r="V77" s="244"/>
      <c r="W77" s="244"/>
      <c r="X77" s="223"/>
      <c r="Y77" s="501"/>
    </row>
    <row r="78" spans="1:25" ht="12.75" customHeight="1">
      <c r="A78" s="167">
        <v>3</v>
      </c>
      <c r="B78" s="145" t="s">
        <v>154</v>
      </c>
      <c r="C78" s="595"/>
      <c r="D78" s="145"/>
      <c r="E78" s="176"/>
      <c r="F78" s="177"/>
      <c r="G78" s="155"/>
      <c r="H78" s="144"/>
      <c r="I78" s="213"/>
      <c r="J78" s="501"/>
      <c r="K78" s="242" t="s">
        <v>237</v>
      </c>
      <c r="L78" s="240"/>
      <c r="M78" s="240"/>
      <c r="N78" s="241"/>
      <c r="O78" s="248" t="s">
        <v>139</v>
      </c>
      <c r="P78" s="261" t="s">
        <v>120</v>
      </c>
      <c r="Q78" s="262">
        <v>0</v>
      </c>
      <c r="R78" s="263">
        <v>9999</v>
      </c>
      <c r="S78" s="263">
        <v>0.001</v>
      </c>
      <c r="T78" s="276">
        <v>0.1</v>
      </c>
      <c r="U78" s="320"/>
      <c r="V78" s="250"/>
      <c r="W78" s="250"/>
      <c r="X78" s="241"/>
      <c r="Y78" s="501"/>
    </row>
    <row r="79" spans="1:25" ht="12.75" customHeight="1" thickBot="1">
      <c r="A79" s="167">
        <v>4</v>
      </c>
      <c r="B79" s="145" t="s">
        <v>47</v>
      </c>
      <c r="C79" s="162" t="e">
        <f>CONCATENATE('[1]Блок анал.сигн.'!E32,'[1]Блок анал.сигн.'!D32)</f>
        <v>#REF!</v>
      </c>
      <c r="D79" s="182"/>
      <c r="E79" s="199" t="s">
        <v>161</v>
      </c>
      <c r="F79" s="177" t="s">
        <v>155</v>
      </c>
      <c r="G79" s="197"/>
      <c r="H79" s="179"/>
      <c r="I79" s="378"/>
      <c r="J79" s="503"/>
      <c r="K79" s="242" t="s">
        <v>227</v>
      </c>
      <c r="L79" s="240"/>
      <c r="M79" s="240"/>
      <c r="N79" s="241"/>
      <c r="O79" s="248" t="s">
        <v>140</v>
      </c>
      <c r="P79" s="261" t="s">
        <v>120</v>
      </c>
      <c r="Q79" s="262">
        <v>0</v>
      </c>
      <c r="R79" s="263">
        <v>9999</v>
      </c>
      <c r="S79" s="263">
        <v>0.001</v>
      </c>
      <c r="T79" s="276">
        <v>0.2</v>
      </c>
      <c r="U79" s="255"/>
      <c r="V79" s="182"/>
      <c r="W79" s="182"/>
      <c r="X79" s="350"/>
      <c r="Y79" s="161"/>
    </row>
    <row r="80" spans="1:25" s="345" customFormat="1" ht="12.75" customHeight="1" thickTop="1">
      <c r="A80" s="188"/>
      <c r="B80" s="188"/>
      <c r="C80" s="188"/>
      <c r="D80" s="188"/>
      <c r="E80" s="189"/>
      <c r="F80" s="189"/>
      <c r="G80" s="454" t="s">
        <v>287</v>
      </c>
      <c r="H80" s="151" t="s">
        <v>121</v>
      </c>
      <c r="I80" s="455">
        <v>100</v>
      </c>
      <c r="J80" s="500" t="s">
        <v>292</v>
      </c>
      <c r="K80" s="521" t="s">
        <v>274</v>
      </c>
      <c r="L80" s="522" t="s">
        <v>122</v>
      </c>
      <c r="M80" s="523"/>
      <c r="N80" s="524"/>
      <c r="O80" s="156" t="s">
        <v>275</v>
      </c>
      <c r="P80" s="143" t="s">
        <v>5</v>
      </c>
      <c r="Q80" s="151">
        <v>30</v>
      </c>
      <c r="R80" s="152">
        <v>80</v>
      </c>
      <c r="S80" s="152">
        <v>0.01</v>
      </c>
      <c r="T80" s="154">
        <v>50.5</v>
      </c>
      <c r="U80" s="353"/>
      <c r="V80" s="354"/>
      <c r="W80" s="354"/>
      <c r="X80" s="355"/>
      <c r="Y80" s="161"/>
    </row>
    <row r="81" spans="1:25" s="345" customFormat="1" ht="12.75" customHeight="1">
      <c r="A81" s="188"/>
      <c r="B81" s="188"/>
      <c r="C81" s="188"/>
      <c r="D81" s="188"/>
      <c r="E81" s="189"/>
      <c r="F81" s="189"/>
      <c r="G81" s="442"/>
      <c r="H81" s="144"/>
      <c r="I81" s="437"/>
      <c r="J81" s="501"/>
      <c r="K81" s="505"/>
      <c r="L81" s="438" t="s">
        <v>245</v>
      </c>
      <c r="M81" s="438"/>
      <c r="N81" s="439"/>
      <c r="O81" s="440" t="s">
        <v>276</v>
      </c>
      <c r="P81" s="147" t="s">
        <v>100</v>
      </c>
      <c r="Q81" s="144">
        <v>30</v>
      </c>
      <c r="R81" s="145">
        <v>80</v>
      </c>
      <c r="S81" s="145">
        <v>0.01</v>
      </c>
      <c r="T81" s="146">
        <v>56.2</v>
      </c>
      <c r="U81" s="255"/>
      <c r="V81" s="182"/>
      <c r="W81" s="182"/>
      <c r="X81" s="441"/>
      <c r="Y81" s="161"/>
    </row>
    <row r="82" spans="1:25" s="345" customFormat="1" ht="12.75" customHeight="1">
      <c r="A82" s="188"/>
      <c r="B82" s="188"/>
      <c r="C82" s="188"/>
      <c r="D82" s="188"/>
      <c r="E82" s="189"/>
      <c r="F82" s="189"/>
      <c r="G82" s="155"/>
      <c r="H82" s="144"/>
      <c r="I82" s="437"/>
      <c r="J82" s="501"/>
      <c r="K82" s="505"/>
      <c r="L82" s="438" t="s">
        <v>126</v>
      </c>
      <c r="M82" s="438"/>
      <c r="N82" s="439"/>
      <c r="O82" s="440" t="s">
        <v>277</v>
      </c>
      <c r="P82" s="147" t="s">
        <v>119</v>
      </c>
      <c r="Q82" s="144">
        <v>30</v>
      </c>
      <c r="R82" s="145">
        <v>80</v>
      </c>
      <c r="S82" s="145">
        <v>0.1</v>
      </c>
      <c r="T82" s="146">
        <v>48</v>
      </c>
      <c r="U82" s="255"/>
      <c r="V82" s="182"/>
      <c r="W82" s="182"/>
      <c r="X82" s="441"/>
      <c r="Y82" s="161"/>
    </row>
    <row r="83" spans="1:25" s="345" customFormat="1" ht="12.75" customHeight="1">
      <c r="A83" s="188"/>
      <c r="B83" s="188"/>
      <c r="C83" s="188"/>
      <c r="D83" s="188"/>
      <c r="E83" s="189"/>
      <c r="F83" s="189"/>
      <c r="G83" s="155"/>
      <c r="H83" s="144"/>
      <c r="I83" s="437"/>
      <c r="J83" s="501"/>
      <c r="K83" s="505"/>
      <c r="L83" s="438" t="s">
        <v>246</v>
      </c>
      <c r="M83" s="438"/>
      <c r="N83" s="439"/>
      <c r="O83" s="440" t="s">
        <v>278</v>
      </c>
      <c r="P83" s="147" t="s">
        <v>100</v>
      </c>
      <c r="Q83" s="144">
        <v>30</v>
      </c>
      <c r="R83" s="145">
        <v>80</v>
      </c>
      <c r="S83" s="145">
        <v>0.01</v>
      </c>
      <c r="T83" s="146">
        <v>42.2</v>
      </c>
      <c r="U83" s="255"/>
      <c r="V83" s="182"/>
      <c r="W83" s="182"/>
      <c r="X83" s="441"/>
      <c r="Y83" s="161"/>
    </row>
    <row r="84" spans="1:25" s="345" customFormat="1" ht="12.75" customHeight="1">
      <c r="A84" s="188"/>
      <c r="B84" s="188"/>
      <c r="C84" s="188"/>
      <c r="D84" s="188"/>
      <c r="E84" s="189"/>
      <c r="F84" s="189"/>
      <c r="G84" s="197"/>
      <c r="H84" s="179"/>
      <c r="I84" s="192"/>
      <c r="J84" s="501"/>
      <c r="K84" s="517"/>
      <c r="L84" s="451" t="s">
        <v>286</v>
      </c>
      <c r="M84" s="451"/>
      <c r="N84" s="452"/>
      <c r="O84" s="453" t="s">
        <v>280</v>
      </c>
      <c r="P84" s="178" t="s">
        <v>100</v>
      </c>
      <c r="Q84" s="179">
        <v>0.01</v>
      </c>
      <c r="R84" s="162">
        <v>10</v>
      </c>
      <c r="S84" s="162">
        <v>0.01</v>
      </c>
      <c r="T84" s="180">
        <v>0.05</v>
      </c>
      <c r="U84" s="271"/>
      <c r="V84" s="203"/>
      <c r="W84" s="203"/>
      <c r="X84" s="356"/>
      <c r="Y84" s="161"/>
    </row>
    <row r="85" spans="1:25" s="345" customFormat="1" ht="12.75" customHeight="1">
      <c r="A85" s="188"/>
      <c r="B85" s="188"/>
      <c r="C85" s="188"/>
      <c r="D85" s="188"/>
      <c r="E85" s="189"/>
      <c r="F85" s="189"/>
      <c r="G85" s="197"/>
      <c r="H85" s="179"/>
      <c r="I85" s="192"/>
      <c r="J85" s="501"/>
      <c r="K85" s="517"/>
      <c r="L85" s="451" t="s">
        <v>285</v>
      </c>
      <c r="M85" s="451"/>
      <c r="N85" s="452"/>
      <c r="O85" s="453" t="s">
        <v>281</v>
      </c>
      <c r="P85" s="178" t="s">
        <v>100</v>
      </c>
      <c r="Q85" s="179">
        <v>0.01</v>
      </c>
      <c r="R85" s="162">
        <v>10</v>
      </c>
      <c r="S85" s="162">
        <v>0.01</v>
      </c>
      <c r="T85" s="180">
        <v>0.5</v>
      </c>
      <c r="U85" s="271"/>
      <c r="V85" s="203"/>
      <c r="W85" s="203"/>
      <c r="X85" s="356"/>
      <c r="Y85" s="161"/>
    </row>
    <row r="86" spans="1:25" s="345" customFormat="1" ht="12.75" customHeight="1">
      <c r="A86" s="188"/>
      <c r="B86" s="188"/>
      <c r="C86" s="188"/>
      <c r="D86" s="188"/>
      <c r="E86" s="189"/>
      <c r="F86" s="189"/>
      <c r="G86" s="197"/>
      <c r="H86" s="179"/>
      <c r="I86" s="192"/>
      <c r="J86" s="501"/>
      <c r="K86" s="517"/>
      <c r="L86" s="451" t="s">
        <v>284</v>
      </c>
      <c r="M86" s="451"/>
      <c r="N86" s="452"/>
      <c r="O86" s="453" t="s">
        <v>282</v>
      </c>
      <c r="P86" s="178" t="s">
        <v>119</v>
      </c>
      <c r="Q86" s="179">
        <v>10</v>
      </c>
      <c r="R86" s="162">
        <v>100</v>
      </c>
      <c r="S86" s="162">
        <v>0.01</v>
      </c>
      <c r="T86" s="180">
        <v>10</v>
      </c>
      <c r="U86" s="271"/>
      <c r="V86" s="203"/>
      <c r="W86" s="203"/>
      <c r="X86" s="356"/>
      <c r="Y86" s="161"/>
    </row>
    <row r="87" spans="1:25" s="345" customFormat="1" ht="12.75" customHeight="1" thickBot="1">
      <c r="A87" s="188"/>
      <c r="B87" s="188"/>
      <c r="C87" s="188"/>
      <c r="D87" s="188"/>
      <c r="E87" s="189"/>
      <c r="F87" s="189"/>
      <c r="G87" s="197"/>
      <c r="H87" s="162"/>
      <c r="I87" s="192"/>
      <c r="J87" s="501"/>
      <c r="K87" s="517"/>
      <c r="L87" s="214" t="s">
        <v>283</v>
      </c>
      <c r="M87" s="214"/>
      <c r="N87" s="215"/>
      <c r="O87" s="417" t="s">
        <v>279</v>
      </c>
      <c r="P87" s="178" t="s">
        <v>100</v>
      </c>
      <c r="Q87" s="179">
        <v>1.05</v>
      </c>
      <c r="R87" s="162">
        <v>1.5</v>
      </c>
      <c r="S87" s="162">
        <v>0.01</v>
      </c>
      <c r="T87" s="180">
        <v>1.05</v>
      </c>
      <c r="U87" s="271"/>
      <c r="V87" s="203"/>
      <c r="W87" s="203"/>
      <c r="X87" s="356"/>
      <c r="Y87" s="161"/>
    </row>
    <row r="88" spans="1:25" s="345" customFormat="1" ht="12.75" customHeight="1">
      <c r="A88" s="188"/>
      <c r="B88" s="188"/>
      <c r="C88" s="188"/>
      <c r="D88" s="188"/>
      <c r="E88" s="189"/>
      <c r="F88" s="189"/>
      <c r="G88" s="460" t="s">
        <v>287</v>
      </c>
      <c r="H88" s="257" t="s">
        <v>121</v>
      </c>
      <c r="I88" s="274">
        <v>100</v>
      </c>
      <c r="J88" s="501"/>
      <c r="K88" s="504" t="s">
        <v>288</v>
      </c>
      <c r="L88" s="506" t="s">
        <v>122</v>
      </c>
      <c r="M88" s="507"/>
      <c r="N88" s="508"/>
      <c r="O88" s="418" t="s">
        <v>275</v>
      </c>
      <c r="P88" s="256" t="s">
        <v>5</v>
      </c>
      <c r="Q88" s="257">
        <v>30</v>
      </c>
      <c r="R88" s="164">
        <v>80</v>
      </c>
      <c r="S88" s="164">
        <v>0.01</v>
      </c>
      <c r="T88" s="258">
        <v>51</v>
      </c>
      <c r="U88" s="596" t="s">
        <v>289</v>
      </c>
      <c r="V88" s="597"/>
      <c r="W88" s="597"/>
      <c r="X88" s="598"/>
      <c r="Y88" s="161"/>
    </row>
    <row r="89" spans="1:25" s="345" customFormat="1" ht="12.75" customHeight="1">
      <c r="A89" s="188"/>
      <c r="B89" s="188"/>
      <c r="C89" s="188"/>
      <c r="D89" s="188"/>
      <c r="E89" s="189"/>
      <c r="F89" s="189"/>
      <c r="G89" s="442"/>
      <c r="H89" s="144"/>
      <c r="I89" s="450"/>
      <c r="J89" s="501"/>
      <c r="K89" s="505"/>
      <c r="L89" s="438" t="s">
        <v>245</v>
      </c>
      <c r="M89" s="438"/>
      <c r="N89" s="439"/>
      <c r="O89" s="440" t="s">
        <v>276</v>
      </c>
      <c r="P89" s="147" t="s">
        <v>100</v>
      </c>
      <c r="Q89" s="144">
        <v>30</v>
      </c>
      <c r="R89" s="145">
        <v>80</v>
      </c>
      <c r="S89" s="145">
        <v>0.01</v>
      </c>
      <c r="T89" s="146">
        <v>56.2</v>
      </c>
      <c r="U89" s="599"/>
      <c r="V89" s="600"/>
      <c r="W89" s="600"/>
      <c r="X89" s="601"/>
      <c r="Y89" s="161"/>
    </row>
    <row r="90" spans="1:25" s="345" customFormat="1" ht="12.75" customHeight="1">
      <c r="A90" s="188"/>
      <c r="B90" s="188"/>
      <c r="C90" s="188"/>
      <c r="D90" s="188"/>
      <c r="E90" s="189"/>
      <c r="F90" s="189"/>
      <c r="G90" s="155"/>
      <c r="H90" s="144"/>
      <c r="I90" s="450"/>
      <c r="J90" s="501"/>
      <c r="K90" s="505"/>
      <c r="L90" s="438" t="s">
        <v>126</v>
      </c>
      <c r="M90" s="438"/>
      <c r="N90" s="439"/>
      <c r="O90" s="440" t="s">
        <v>277</v>
      </c>
      <c r="P90" s="147" t="s">
        <v>119</v>
      </c>
      <c r="Q90" s="144">
        <v>30</v>
      </c>
      <c r="R90" s="145">
        <v>80</v>
      </c>
      <c r="S90" s="145">
        <v>0.1</v>
      </c>
      <c r="T90" s="146">
        <v>49</v>
      </c>
      <c r="U90" s="599"/>
      <c r="V90" s="600"/>
      <c r="W90" s="600"/>
      <c r="X90" s="601"/>
      <c r="Y90" s="161"/>
    </row>
    <row r="91" spans="1:25" s="345" customFormat="1" ht="12.75" customHeight="1">
      <c r="A91" s="188"/>
      <c r="B91" s="188"/>
      <c r="C91" s="188"/>
      <c r="D91" s="188"/>
      <c r="E91" s="189"/>
      <c r="F91" s="189"/>
      <c r="G91" s="155"/>
      <c r="H91" s="144"/>
      <c r="I91" s="450"/>
      <c r="J91" s="501"/>
      <c r="K91" s="505"/>
      <c r="L91" s="438" t="s">
        <v>246</v>
      </c>
      <c r="M91" s="438"/>
      <c r="N91" s="439"/>
      <c r="O91" s="440" t="s">
        <v>278</v>
      </c>
      <c r="P91" s="147" t="s">
        <v>100</v>
      </c>
      <c r="Q91" s="144">
        <v>30</v>
      </c>
      <c r="R91" s="145">
        <v>80</v>
      </c>
      <c r="S91" s="145">
        <v>0.01</v>
      </c>
      <c r="T91" s="146">
        <v>42.2</v>
      </c>
      <c r="U91" s="599"/>
      <c r="V91" s="600"/>
      <c r="W91" s="600"/>
      <c r="X91" s="601"/>
      <c r="Y91" s="161"/>
    </row>
    <row r="92" spans="1:25" s="345" customFormat="1" ht="12.75" customHeight="1">
      <c r="A92" s="188"/>
      <c r="B92" s="188"/>
      <c r="C92" s="188"/>
      <c r="D92" s="188"/>
      <c r="E92" s="189"/>
      <c r="F92" s="189"/>
      <c r="G92" s="197"/>
      <c r="H92" s="179"/>
      <c r="I92" s="193"/>
      <c r="J92" s="501"/>
      <c r="K92" s="517"/>
      <c r="L92" s="451" t="s">
        <v>286</v>
      </c>
      <c r="M92" s="451"/>
      <c r="N92" s="452"/>
      <c r="O92" s="453" t="s">
        <v>280</v>
      </c>
      <c r="P92" s="178" t="s">
        <v>100</v>
      </c>
      <c r="Q92" s="179">
        <v>0.01</v>
      </c>
      <c r="R92" s="162">
        <v>10</v>
      </c>
      <c r="S92" s="162">
        <v>0.01</v>
      </c>
      <c r="T92" s="180">
        <v>0.05</v>
      </c>
      <c r="U92" s="602"/>
      <c r="V92" s="603"/>
      <c r="W92" s="603"/>
      <c r="X92" s="604"/>
      <c r="Y92" s="161"/>
    </row>
    <row r="93" spans="1:25" s="345" customFormat="1" ht="12.75" customHeight="1">
      <c r="A93" s="188"/>
      <c r="B93" s="188"/>
      <c r="C93" s="188"/>
      <c r="D93" s="188"/>
      <c r="E93" s="189"/>
      <c r="F93" s="189"/>
      <c r="G93" s="197"/>
      <c r="H93" s="179"/>
      <c r="I93" s="193"/>
      <c r="J93" s="501"/>
      <c r="K93" s="517"/>
      <c r="L93" s="451" t="s">
        <v>285</v>
      </c>
      <c r="M93" s="451"/>
      <c r="N93" s="452"/>
      <c r="O93" s="453" t="s">
        <v>281</v>
      </c>
      <c r="P93" s="178" t="s">
        <v>100</v>
      </c>
      <c r="Q93" s="179">
        <v>0.01</v>
      </c>
      <c r="R93" s="162">
        <v>10</v>
      </c>
      <c r="S93" s="162">
        <v>0.01</v>
      </c>
      <c r="T93" s="180">
        <v>2.5</v>
      </c>
      <c r="U93" s="271"/>
      <c r="V93" s="203"/>
      <c r="W93" s="203"/>
      <c r="X93" s="356"/>
      <c r="Y93" s="161"/>
    </row>
    <row r="94" spans="1:25" s="345" customFormat="1" ht="12.75" customHeight="1">
      <c r="A94" s="188"/>
      <c r="B94" s="188"/>
      <c r="C94" s="188"/>
      <c r="D94" s="188"/>
      <c r="E94" s="189"/>
      <c r="F94" s="189"/>
      <c r="G94" s="197"/>
      <c r="H94" s="179"/>
      <c r="I94" s="193"/>
      <c r="J94" s="501"/>
      <c r="K94" s="517"/>
      <c r="L94" s="451" t="s">
        <v>284</v>
      </c>
      <c r="M94" s="451"/>
      <c r="N94" s="452"/>
      <c r="O94" s="453" t="s">
        <v>282</v>
      </c>
      <c r="P94" s="178" t="s">
        <v>119</v>
      </c>
      <c r="Q94" s="179">
        <v>10</v>
      </c>
      <c r="R94" s="162">
        <v>100</v>
      </c>
      <c r="S94" s="162">
        <v>0.01</v>
      </c>
      <c r="T94" s="180">
        <v>10</v>
      </c>
      <c r="U94" s="271"/>
      <c r="V94" s="203"/>
      <c r="W94" s="203"/>
      <c r="X94" s="356"/>
      <c r="Y94" s="161"/>
    </row>
    <row r="95" spans="1:25" s="345" customFormat="1" ht="12.75" customHeight="1" thickBot="1">
      <c r="A95" s="188"/>
      <c r="B95" s="188"/>
      <c r="C95" s="188"/>
      <c r="D95" s="188"/>
      <c r="E95" s="189"/>
      <c r="F95" s="189"/>
      <c r="G95" s="287"/>
      <c r="H95" s="184"/>
      <c r="I95" s="288"/>
      <c r="J95" s="501"/>
      <c r="K95" s="525"/>
      <c r="L95" s="443" t="s">
        <v>283</v>
      </c>
      <c r="M95" s="443"/>
      <c r="N95" s="444"/>
      <c r="O95" s="445" t="s">
        <v>279</v>
      </c>
      <c r="P95" s="270" t="s">
        <v>100</v>
      </c>
      <c r="Q95" s="269">
        <v>1.05</v>
      </c>
      <c r="R95" s="184">
        <v>1.5</v>
      </c>
      <c r="S95" s="184">
        <v>0.01</v>
      </c>
      <c r="T95" s="279">
        <v>1.05</v>
      </c>
      <c r="U95" s="268"/>
      <c r="V95" s="185"/>
      <c r="W95" s="185"/>
      <c r="X95" s="446"/>
      <c r="Y95" s="161"/>
    </row>
    <row r="96" spans="1:25" s="345" customFormat="1" ht="12.75" customHeight="1" thickBot="1">
      <c r="A96" s="188"/>
      <c r="B96" s="188"/>
      <c r="C96" s="188"/>
      <c r="D96" s="188"/>
      <c r="E96" s="189"/>
      <c r="F96" s="189"/>
      <c r="G96" s="281" t="s">
        <v>144</v>
      </c>
      <c r="H96" s="148" t="s">
        <v>121</v>
      </c>
      <c r="I96" s="194">
        <v>100</v>
      </c>
      <c r="J96" s="501"/>
      <c r="K96" s="543" t="s">
        <v>290</v>
      </c>
      <c r="L96" s="518" t="s">
        <v>126</v>
      </c>
      <c r="M96" s="519"/>
      <c r="N96" s="520"/>
      <c r="O96" s="447" t="s">
        <v>186</v>
      </c>
      <c r="P96" s="153" t="s">
        <v>5</v>
      </c>
      <c r="Q96" s="148">
        <v>0.003</v>
      </c>
      <c r="R96" s="149">
        <v>2.64</v>
      </c>
      <c r="S96" s="149">
        <v>0.001</v>
      </c>
      <c r="T96" s="150">
        <v>0.6</v>
      </c>
      <c r="U96" s="357"/>
      <c r="V96" s="448"/>
      <c r="W96" s="448"/>
      <c r="X96" s="449"/>
      <c r="Y96" s="161"/>
    </row>
    <row r="97" spans="1:25" s="345" customFormat="1" ht="12.75" customHeight="1" thickBot="1">
      <c r="A97" s="188"/>
      <c r="B97" s="188"/>
      <c r="C97" s="188"/>
      <c r="D97" s="188"/>
      <c r="E97" s="189"/>
      <c r="F97" s="189"/>
      <c r="G97" s="197"/>
      <c r="H97" s="162"/>
      <c r="I97" s="192"/>
      <c r="J97" s="501"/>
      <c r="K97" s="544"/>
      <c r="L97" s="214" t="s">
        <v>123</v>
      </c>
      <c r="M97" s="214"/>
      <c r="N97" s="215"/>
      <c r="O97" s="417" t="s">
        <v>162</v>
      </c>
      <c r="P97" s="178" t="s">
        <v>100</v>
      </c>
      <c r="Q97" s="179">
        <v>1</v>
      </c>
      <c r="R97" s="162">
        <v>1.5</v>
      </c>
      <c r="S97" s="162">
        <v>0.01</v>
      </c>
      <c r="T97" s="180">
        <v>1.05</v>
      </c>
      <c r="U97" s="271"/>
      <c r="V97" s="203"/>
      <c r="W97" s="203"/>
      <c r="X97" s="356"/>
      <c r="Y97" s="161"/>
    </row>
    <row r="98" spans="1:25" s="345" customFormat="1" ht="12.75" customHeight="1">
      <c r="A98" s="188"/>
      <c r="B98" s="188"/>
      <c r="C98" s="188"/>
      <c r="D98" s="188"/>
      <c r="E98" s="189"/>
      <c r="F98" s="189"/>
      <c r="G98" s="283" t="s">
        <v>144</v>
      </c>
      <c r="H98" s="257" t="s">
        <v>121</v>
      </c>
      <c r="I98" s="274">
        <v>100</v>
      </c>
      <c r="J98" s="501"/>
      <c r="K98" s="504" t="s">
        <v>291</v>
      </c>
      <c r="L98" s="506" t="s">
        <v>126</v>
      </c>
      <c r="M98" s="507"/>
      <c r="N98" s="508"/>
      <c r="O98" s="418" t="s">
        <v>186</v>
      </c>
      <c r="P98" s="256" t="s">
        <v>5</v>
      </c>
      <c r="Q98" s="257">
        <v>0.0052</v>
      </c>
      <c r="R98" s="164">
        <v>4.5726</v>
      </c>
      <c r="S98" s="164">
        <v>0.001</v>
      </c>
      <c r="T98" s="258">
        <v>0.1</v>
      </c>
      <c r="U98" s="419"/>
      <c r="V98" s="420"/>
      <c r="W98" s="420"/>
      <c r="X98" s="421"/>
      <c r="Y98" s="161"/>
    </row>
    <row r="99" spans="1:25" s="345" customFormat="1" ht="12.75" customHeight="1">
      <c r="A99" s="188"/>
      <c r="B99" s="188"/>
      <c r="C99" s="188"/>
      <c r="D99" s="188"/>
      <c r="E99" s="189"/>
      <c r="F99" s="189"/>
      <c r="G99" s="155"/>
      <c r="H99" s="145"/>
      <c r="I99" s="450"/>
      <c r="J99" s="501"/>
      <c r="K99" s="505"/>
      <c r="L99" s="456" t="s">
        <v>123</v>
      </c>
      <c r="M99" s="457"/>
      <c r="N99" s="458"/>
      <c r="O99" s="459" t="s">
        <v>162</v>
      </c>
      <c r="P99" s="147" t="s">
        <v>100</v>
      </c>
      <c r="Q99" s="144">
        <v>0.5</v>
      </c>
      <c r="R99" s="145">
        <v>1</v>
      </c>
      <c r="S99" s="145">
        <v>0.01</v>
      </c>
      <c r="T99" s="146">
        <v>0.95</v>
      </c>
      <c r="U99" s="255"/>
      <c r="V99" s="182"/>
      <c r="W99" s="182"/>
      <c r="X99" s="441"/>
      <c r="Y99" s="161"/>
    </row>
    <row r="100" spans="1:25" ht="12.75" customHeight="1">
      <c r="A100" s="188"/>
      <c r="B100" s="188"/>
      <c r="C100" s="188"/>
      <c r="D100" s="188"/>
      <c r="E100" s="189"/>
      <c r="F100" s="189"/>
      <c r="G100" s="155"/>
      <c r="H100" s="144"/>
      <c r="I100" s="213"/>
      <c r="J100" s="501"/>
      <c r="K100" s="509" t="s">
        <v>447</v>
      </c>
      <c r="L100" s="510"/>
      <c r="M100" s="510"/>
      <c r="N100" s="511"/>
      <c r="O100" s="216" t="s">
        <v>293</v>
      </c>
      <c r="P100" s="217" t="s">
        <v>100</v>
      </c>
      <c r="Q100" s="218">
        <v>0</v>
      </c>
      <c r="R100" s="219">
        <v>1</v>
      </c>
      <c r="S100" s="219" t="s">
        <v>100</v>
      </c>
      <c r="T100" s="220">
        <v>0</v>
      </c>
      <c r="U100" s="243"/>
      <c r="V100" s="244"/>
      <c r="W100" s="244"/>
      <c r="X100" s="223"/>
      <c r="Y100" s="161"/>
    </row>
    <row r="101" spans="1:25" ht="12.75" customHeight="1">
      <c r="A101" s="188"/>
      <c r="B101" s="188"/>
      <c r="C101" s="188"/>
      <c r="D101" s="188"/>
      <c r="E101" s="189"/>
      <c r="F101" s="189"/>
      <c r="G101" s="281"/>
      <c r="H101" s="148"/>
      <c r="I101" s="254"/>
      <c r="J101" s="501"/>
      <c r="K101" s="381" t="s">
        <v>448</v>
      </c>
      <c r="L101" s="424"/>
      <c r="M101" s="424"/>
      <c r="N101" s="425"/>
      <c r="O101" s="216" t="s">
        <v>294</v>
      </c>
      <c r="P101" s="264" t="s">
        <v>100</v>
      </c>
      <c r="Q101" s="265">
        <v>0</v>
      </c>
      <c r="R101" s="266">
        <v>1</v>
      </c>
      <c r="S101" s="266" t="s">
        <v>100</v>
      </c>
      <c r="T101" s="267">
        <v>0</v>
      </c>
      <c r="U101" s="383"/>
      <c r="V101" s="384"/>
      <c r="W101" s="384"/>
      <c r="X101" s="382"/>
      <c r="Y101" s="161"/>
    </row>
    <row r="102" spans="1:25" ht="12.75" customHeight="1">
      <c r="A102" s="188"/>
      <c r="B102" s="188"/>
      <c r="C102" s="188"/>
      <c r="D102" s="188"/>
      <c r="E102" s="189"/>
      <c r="F102" s="189"/>
      <c r="G102" s="281"/>
      <c r="H102" s="148"/>
      <c r="I102" s="254"/>
      <c r="J102" s="501"/>
      <c r="K102" s="381" t="s">
        <v>395</v>
      </c>
      <c r="L102" s="424"/>
      <c r="M102" s="424"/>
      <c r="N102" s="425"/>
      <c r="O102" s="426" t="s">
        <v>295</v>
      </c>
      <c r="P102" s="264" t="s">
        <v>100</v>
      </c>
      <c r="Q102" s="265">
        <v>0</v>
      </c>
      <c r="R102" s="266">
        <v>1</v>
      </c>
      <c r="S102" s="266" t="s">
        <v>100</v>
      </c>
      <c r="T102" s="267">
        <v>0</v>
      </c>
      <c r="U102" s="383"/>
      <c r="V102" s="384"/>
      <c r="W102" s="384"/>
      <c r="X102" s="382"/>
      <c r="Y102" s="161"/>
    </row>
    <row r="103" spans="1:25" ht="12.75" customHeight="1">
      <c r="A103" s="188"/>
      <c r="B103" s="188"/>
      <c r="C103" s="188"/>
      <c r="D103" s="188"/>
      <c r="E103" s="189"/>
      <c r="F103" s="189"/>
      <c r="G103" s="281"/>
      <c r="H103" s="148"/>
      <c r="I103" s="254"/>
      <c r="J103" s="501"/>
      <c r="K103" s="381" t="s">
        <v>396</v>
      </c>
      <c r="L103" s="424"/>
      <c r="M103" s="424"/>
      <c r="N103" s="425"/>
      <c r="O103" s="426" t="s">
        <v>296</v>
      </c>
      <c r="P103" s="264" t="s">
        <v>100</v>
      </c>
      <c r="Q103" s="265">
        <v>0</v>
      </c>
      <c r="R103" s="266">
        <v>1</v>
      </c>
      <c r="S103" s="266" t="s">
        <v>100</v>
      </c>
      <c r="T103" s="267">
        <v>0</v>
      </c>
      <c r="U103" s="383"/>
      <c r="V103" s="384"/>
      <c r="W103" s="384"/>
      <c r="X103" s="382"/>
      <c r="Y103" s="161"/>
    </row>
    <row r="104" spans="1:25" ht="12.75" customHeight="1">
      <c r="A104" s="188"/>
      <c r="B104" s="188"/>
      <c r="C104" s="188"/>
      <c r="D104" s="188"/>
      <c r="E104" s="189"/>
      <c r="F104" s="189"/>
      <c r="G104" s="281"/>
      <c r="H104" s="148"/>
      <c r="I104" s="254"/>
      <c r="J104" s="501"/>
      <c r="K104" s="381" t="s">
        <v>299</v>
      </c>
      <c r="L104" s="424"/>
      <c r="M104" s="424"/>
      <c r="N104" s="425"/>
      <c r="O104" s="426" t="s">
        <v>297</v>
      </c>
      <c r="P104" s="264" t="s">
        <v>100</v>
      </c>
      <c r="Q104" s="265">
        <v>0</v>
      </c>
      <c r="R104" s="266">
        <v>1</v>
      </c>
      <c r="S104" s="266" t="s">
        <v>100</v>
      </c>
      <c r="T104" s="267">
        <v>0</v>
      </c>
      <c r="U104" s="383"/>
      <c r="V104" s="384"/>
      <c r="W104" s="384"/>
      <c r="X104" s="382"/>
      <c r="Y104" s="161"/>
    </row>
    <row r="105" spans="1:25" ht="12.75" customHeight="1">
      <c r="A105" s="188"/>
      <c r="B105" s="188"/>
      <c r="C105" s="188"/>
      <c r="D105" s="188"/>
      <c r="E105" s="189"/>
      <c r="F105" s="189"/>
      <c r="G105" s="281"/>
      <c r="H105" s="148"/>
      <c r="I105" s="254"/>
      <c r="J105" s="501"/>
      <c r="K105" s="381" t="s">
        <v>300</v>
      </c>
      <c r="L105" s="424"/>
      <c r="M105" s="424"/>
      <c r="N105" s="425"/>
      <c r="O105" s="426" t="s">
        <v>298</v>
      </c>
      <c r="P105" s="264" t="s">
        <v>100</v>
      </c>
      <c r="Q105" s="265">
        <v>0</v>
      </c>
      <c r="R105" s="266">
        <v>1</v>
      </c>
      <c r="S105" s="266" t="s">
        <v>100</v>
      </c>
      <c r="T105" s="267">
        <v>0</v>
      </c>
      <c r="U105" s="383"/>
      <c r="V105" s="384"/>
      <c r="W105" s="384"/>
      <c r="X105" s="382"/>
      <c r="Y105" s="161"/>
    </row>
    <row r="106" spans="1:25" ht="12.75" customHeight="1">
      <c r="A106" s="188"/>
      <c r="B106" s="188"/>
      <c r="C106" s="188"/>
      <c r="D106" s="188"/>
      <c r="E106" s="189"/>
      <c r="F106" s="189"/>
      <c r="G106" s="281"/>
      <c r="H106" s="148"/>
      <c r="I106" s="254"/>
      <c r="J106" s="501"/>
      <c r="K106" s="416" t="s">
        <v>451</v>
      </c>
      <c r="L106" s="427"/>
      <c r="M106" s="427"/>
      <c r="N106" s="428"/>
      <c r="O106" s="429" t="s">
        <v>301</v>
      </c>
      <c r="P106" s="359" t="s">
        <v>6</v>
      </c>
      <c r="Q106" s="422">
        <v>0</v>
      </c>
      <c r="R106" s="370">
        <v>9999</v>
      </c>
      <c r="S106" s="370">
        <v>0.001</v>
      </c>
      <c r="T106" s="360">
        <v>0.5</v>
      </c>
      <c r="U106" s="365"/>
      <c r="V106" s="372"/>
      <c r="W106" s="372"/>
      <c r="X106" s="367"/>
      <c r="Y106" s="161"/>
    </row>
    <row r="107" spans="1:25" ht="12.75" customHeight="1">
      <c r="A107" s="188"/>
      <c r="B107" s="188"/>
      <c r="C107" s="188"/>
      <c r="D107" s="188"/>
      <c r="E107" s="189"/>
      <c r="F107" s="189"/>
      <c r="G107" s="281"/>
      <c r="H107" s="148"/>
      <c r="I107" s="254"/>
      <c r="J107" s="501"/>
      <c r="K107" s="416" t="s">
        <v>452</v>
      </c>
      <c r="L107" s="427"/>
      <c r="M107" s="427"/>
      <c r="N107" s="428"/>
      <c r="O107" s="429" t="s">
        <v>302</v>
      </c>
      <c r="P107" s="359" t="s">
        <v>6</v>
      </c>
      <c r="Q107" s="422">
        <v>0</v>
      </c>
      <c r="R107" s="370">
        <v>9999</v>
      </c>
      <c r="S107" s="370">
        <v>0.001</v>
      </c>
      <c r="T107" s="360">
        <v>0.15</v>
      </c>
      <c r="U107" s="365"/>
      <c r="V107" s="372"/>
      <c r="W107" s="372"/>
      <c r="X107" s="367"/>
      <c r="Y107" s="161"/>
    </row>
    <row r="108" spans="1:25" ht="12.75" customHeight="1">
      <c r="A108" s="188"/>
      <c r="B108" s="188"/>
      <c r="C108" s="188"/>
      <c r="D108" s="188"/>
      <c r="E108" s="189"/>
      <c r="F108" s="189"/>
      <c r="G108" s="281"/>
      <c r="H108" s="148"/>
      <c r="I108" s="254"/>
      <c r="J108" s="501"/>
      <c r="K108" s="416" t="s">
        <v>307</v>
      </c>
      <c r="L108" s="427"/>
      <c r="M108" s="427"/>
      <c r="N108" s="428"/>
      <c r="O108" s="429" t="s">
        <v>303</v>
      </c>
      <c r="P108" s="359" t="s">
        <v>120</v>
      </c>
      <c r="Q108" s="422">
        <v>0</v>
      </c>
      <c r="R108" s="370">
        <v>9999</v>
      </c>
      <c r="S108" s="370">
        <v>0.001</v>
      </c>
      <c r="T108" s="360">
        <v>0.3</v>
      </c>
      <c r="U108" s="365"/>
      <c r="V108" s="372"/>
      <c r="W108" s="372"/>
      <c r="X108" s="367"/>
      <c r="Y108" s="161"/>
    </row>
    <row r="109" spans="1:25" ht="12.75" customHeight="1">
      <c r="A109" s="188"/>
      <c r="B109" s="188"/>
      <c r="C109" s="188"/>
      <c r="D109" s="188"/>
      <c r="E109" s="189"/>
      <c r="F109" s="189"/>
      <c r="G109" s="281"/>
      <c r="H109" s="148"/>
      <c r="I109" s="254"/>
      <c r="J109" s="501"/>
      <c r="K109" s="416" t="s">
        <v>308</v>
      </c>
      <c r="L109" s="427"/>
      <c r="M109" s="427"/>
      <c r="N109" s="428"/>
      <c r="O109" s="429" t="s">
        <v>304</v>
      </c>
      <c r="P109" s="359" t="s">
        <v>120</v>
      </c>
      <c r="Q109" s="422">
        <v>0</v>
      </c>
      <c r="R109" s="370">
        <v>9999</v>
      </c>
      <c r="S109" s="370">
        <v>0.001</v>
      </c>
      <c r="T109" s="360">
        <v>0.3</v>
      </c>
      <c r="U109" s="365"/>
      <c r="V109" s="372"/>
      <c r="W109" s="372"/>
      <c r="X109" s="367"/>
      <c r="Y109" s="161"/>
    </row>
    <row r="110" spans="1:25" ht="12.75" customHeight="1">
      <c r="A110" s="188"/>
      <c r="B110" s="188"/>
      <c r="C110" s="188"/>
      <c r="D110" s="188"/>
      <c r="E110" s="189"/>
      <c r="F110" s="189"/>
      <c r="G110" s="281"/>
      <c r="H110" s="148"/>
      <c r="I110" s="254"/>
      <c r="J110" s="501"/>
      <c r="K110" s="416" t="s">
        <v>309</v>
      </c>
      <c r="L110" s="427"/>
      <c r="M110" s="427"/>
      <c r="N110" s="428"/>
      <c r="O110" s="429" t="s">
        <v>305</v>
      </c>
      <c r="P110" s="359" t="s">
        <v>120</v>
      </c>
      <c r="Q110" s="422">
        <v>0</v>
      </c>
      <c r="R110" s="370">
        <v>9999</v>
      </c>
      <c r="S110" s="370">
        <v>0.001</v>
      </c>
      <c r="T110" s="360">
        <v>0.3</v>
      </c>
      <c r="U110" s="365"/>
      <c r="V110" s="372"/>
      <c r="W110" s="372"/>
      <c r="X110" s="367"/>
      <c r="Y110" s="161"/>
    </row>
    <row r="111" spans="1:25" ht="12.75" customHeight="1" thickBot="1">
      <c r="A111" s="188"/>
      <c r="B111" s="188"/>
      <c r="C111" s="188"/>
      <c r="D111" s="188"/>
      <c r="E111" s="189"/>
      <c r="F111" s="189"/>
      <c r="G111" s="281"/>
      <c r="H111" s="148"/>
      <c r="I111" s="254"/>
      <c r="J111" s="503"/>
      <c r="K111" s="416" t="s">
        <v>310</v>
      </c>
      <c r="L111" s="427"/>
      <c r="M111" s="427"/>
      <c r="N111" s="428"/>
      <c r="O111" s="429" t="s">
        <v>306</v>
      </c>
      <c r="P111" s="359" t="s">
        <v>120</v>
      </c>
      <c r="Q111" s="422">
        <v>0</v>
      </c>
      <c r="R111" s="370">
        <v>9999</v>
      </c>
      <c r="S111" s="370">
        <v>0.001</v>
      </c>
      <c r="T111" s="461">
        <v>0.3</v>
      </c>
      <c r="U111" s="365"/>
      <c r="V111" s="372"/>
      <c r="W111" s="372"/>
      <c r="X111" s="367"/>
      <c r="Y111" s="161"/>
    </row>
    <row r="112" spans="1:25" ht="12.75" customHeight="1" thickBot="1" thickTop="1">
      <c r="A112" s="183">
        <v>11</v>
      </c>
      <c r="B112" s="184" t="s">
        <v>156</v>
      </c>
      <c r="C112" s="184" t="s">
        <v>157</v>
      </c>
      <c r="D112" s="185"/>
      <c r="E112" s="186" t="s">
        <v>152</v>
      </c>
      <c r="F112" s="187" t="s">
        <v>153</v>
      </c>
      <c r="G112" s="347" t="s">
        <v>143</v>
      </c>
      <c r="H112" s="152"/>
      <c r="I112" s="348">
        <v>5</v>
      </c>
      <c r="J112" s="500" t="s">
        <v>179</v>
      </c>
      <c r="K112" s="206" t="s">
        <v>145</v>
      </c>
      <c r="L112" s="207"/>
      <c r="M112" s="207"/>
      <c r="N112" s="208"/>
      <c r="O112" s="349" t="s">
        <v>146</v>
      </c>
      <c r="P112" s="143" t="s">
        <v>47</v>
      </c>
      <c r="Q112" s="151">
        <v>0.1</v>
      </c>
      <c r="R112" s="152">
        <v>5</v>
      </c>
      <c r="S112" s="152">
        <v>0.01</v>
      </c>
      <c r="T112" s="154">
        <v>1</v>
      </c>
      <c r="U112" s="175"/>
      <c r="V112" s="152"/>
      <c r="W112" s="152"/>
      <c r="X112" s="143"/>
      <c r="Y112" s="500">
        <v>4</v>
      </c>
    </row>
    <row r="113" spans="1:25" ht="12.75" customHeight="1">
      <c r="A113" s="188"/>
      <c r="B113" s="188"/>
      <c r="C113" s="188"/>
      <c r="D113" s="188"/>
      <c r="E113" s="189"/>
      <c r="F113" s="189"/>
      <c r="G113" s="155"/>
      <c r="H113" s="144"/>
      <c r="I113" s="213"/>
      <c r="J113" s="501"/>
      <c r="K113" s="209" t="s">
        <v>123</v>
      </c>
      <c r="L113" s="210"/>
      <c r="M113" s="210"/>
      <c r="N113" s="211"/>
      <c r="O113" s="191" t="s">
        <v>124</v>
      </c>
      <c r="P113" s="178" t="s">
        <v>100</v>
      </c>
      <c r="Q113" s="179">
        <v>0.5</v>
      </c>
      <c r="R113" s="162">
        <v>0.9</v>
      </c>
      <c r="S113" s="162">
        <v>0.01</v>
      </c>
      <c r="T113" s="180">
        <v>0.9</v>
      </c>
      <c r="U113" s="181"/>
      <c r="V113" s="162"/>
      <c r="W113" s="162"/>
      <c r="X113" s="178"/>
      <c r="Y113" s="501"/>
    </row>
    <row r="114" spans="1:25" ht="12.75" customHeight="1">
      <c r="A114" s="188"/>
      <c r="B114" s="188"/>
      <c r="C114" s="188"/>
      <c r="D114" s="188"/>
      <c r="E114" s="189"/>
      <c r="F114" s="189"/>
      <c r="G114" s="155"/>
      <c r="H114" s="144"/>
      <c r="I114" s="213"/>
      <c r="J114" s="501"/>
      <c r="K114" s="209" t="s">
        <v>163</v>
      </c>
      <c r="L114" s="210"/>
      <c r="M114" s="210"/>
      <c r="N114" s="211"/>
      <c r="O114" s="191" t="s">
        <v>164</v>
      </c>
      <c r="P114" s="178" t="s">
        <v>100</v>
      </c>
      <c r="Q114" s="179">
        <v>1</v>
      </c>
      <c r="R114" s="162">
        <v>15</v>
      </c>
      <c r="S114" s="162" t="s">
        <v>100</v>
      </c>
      <c r="T114" s="180">
        <v>1</v>
      </c>
      <c r="U114" s="181"/>
      <c r="V114" s="162"/>
      <c r="W114" s="162"/>
      <c r="X114" s="178"/>
      <c r="Y114" s="501"/>
    </row>
    <row r="115" spans="1:25" ht="12.75" customHeight="1">
      <c r="A115" s="188"/>
      <c r="B115" s="188"/>
      <c r="C115" s="188"/>
      <c r="D115" s="188"/>
      <c r="E115" s="189"/>
      <c r="F115" s="189"/>
      <c r="G115" s="155"/>
      <c r="H115" s="144"/>
      <c r="I115" s="213"/>
      <c r="J115" s="501"/>
      <c r="K115" s="209" t="s">
        <v>165</v>
      </c>
      <c r="L115" s="210"/>
      <c r="M115" s="210"/>
      <c r="N115" s="211"/>
      <c r="O115" s="191" t="s">
        <v>166</v>
      </c>
      <c r="P115" s="178" t="s">
        <v>100</v>
      </c>
      <c r="Q115" s="179">
        <v>1</v>
      </c>
      <c r="R115" s="162">
        <v>7</v>
      </c>
      <c r="S115" s="162" t="s">
        <v>100</v>
      </c>
      <c r="T115" s="180">
        <v>1</v>
      </c>
      <c r="U115" s="181"/>
      <c r="V115" s="162"/>
      <c r="W115" s="162"/>
      <c r="X115" s="178"/>
      <c r="Y115" s="501"/>
    </row>
    <row r="116" spans="1:25" ht="12.75" customHeight="1" thickBot="1">
      <c r="A116" s="188"/>
      <c r="B116" s="188"/>
      <c r="C116" s="188"/>
      <c r="D116" s="188"/>
      <c r="E116" s="189"/>
      <c r="F116" s="189"/>
      <c r="G116" s="155"/>
      <c r="H116" s="144"/>
      <c r="I116" s="213"/>
      <c r="J116" s="501"/>
      <c r="K116" s="209" t="s">
        <v>167</v>
      </c>
      <c r="L116" s="210"/>
      <c r="M116" s="210"/>
      <c r="N116" s="211"/>
      <c r="O116" s="191" t="s">
        <v>168</v>
      </c>
      <c r="P116" s="178" t="s">
        <v>120</v>
      </c>
      <c r="Q116" s="179">
        <v>0</v>
      </c>
      <c r="R116" s="162">
        <v>200</v>
      </c>
      <c r="S116" s="162">
        <v>0.01</v>
      </c>
      <c r="T116" s="180">
        <v>0</v>
      </c>
      <c r="U116" s="181"/>
      <c r="V116" s="162"/>
      <c r="W116" s="162"/>
      <c r="X116" s="178"/>
      <c r="Y116" s="501"/>
    </row>
    <row r="117" spans="1:25" ht="15.75" thickTop="1">
      <c r="A117" s="188"/>
      <c r="B117" s="188"/>
      <c r="C117" s="188"/>
      <c r="D117" s="188"/>
      <c r="E117" s="189"/>
      <c r="F117" s="189"/>
      <c r="G117" s="347" t="s">
        <v>143</v>
      </c>
      <c r="H117" s="152"/>
      <c r="I117" s="348">
        <v>5</v>
      </c>
      <c r="J117" s="577" t="s">
        <v>182</v>
      </c>
      <c r="K117" s="206" t="s">
        <v>122</v>
      </c>
      <c r="L117" s="207"/>
      <c r="M117" s="207"/>
      <c r="N117" s="208"/>
      <c r="O117" s="158" t="s">
        <v>178</v>
      </c>
      <c r="P117" s="196" t="s">
        <v>5</v>
      </c>
      <c r="Q117" s="151">
        <v>0.005</v>
      </c>
      <c r="R117" s="152">
        <v>40</v>
      </c>
      <c r="S117" s="152">
        <v>0.001</v>
      </c>
      <c r="T117" s="154">
        <v>0.1</v>
      </c>
      <c r="U117" s="361"/>
      <c r="V117" s="354"/>
      <c r="W117" s="354"/>
      <c r="X117" s="208"/>
      <c r="Y117" s="500">
        <v>1</v>
      </c>
    </row>
    <row r="118" spans="1:25" ht="15">
      <c r="A118" s="188"/>
      <c r="B118" s="188"/>
      <c r="C118" s="188"/>
      <c r="D118" s="188"/>
      <c r="E118" s="189"/>
      <c r="F118" s="189"/>
      <c r="G118" s="255"/>
      <c r="H118" s="144"/>
      <c r="I118" s="254"/>
      <c r="J118" s="502"/>
      <c r="K118" s="362" t="s">
        <v>123</v>
      </c>
      <c r="L118" s="363"/>
      <c r="M118" s="363"/>
      <c r="N118" s="350"/>
      <c r="O118" s="195" t="s">
        <v>162</v>
      </c>
      <c r="P118" s="147" t="s">
        <v>100</v>
      </c>
      <c r="Q118" s="144">
        <v>0.5</v>
      </c>
      <c r="R118" s="145">
        <v>1</v>
      </c>
      <c r="S118" s="145">
        <v>0.01</v>
      </c>
      <c r="T118" s="146">
        <v>0.95</v>
      </c>
      <c r="U118" s="364"/>
      <c r="V118" s="182"/>
      <c r="W118" s="182"/>
      <c r="X118" s="350"/>
      <c r="Y118" s="501"/>
    </row>
    <row r="119" spans="1:25" ht="15" customHeight="1">
      <c r="A119" s="188"/>
      <c r="B119" s="188"/>
      <c r="C119" s="188"/>
      <c r="D119" s="188"/>
      <c r="E119" s="189"/>
      <c r="F119" s="189"/>
      <c r="G119" s="357"/>
      <c r="H119" s="144"/>
      <c r="I119" s="254"/>
      <c r="J119" s="502"/>
      <c r="K119" s="365" t="s">
        <v>181</v>
      </c>
      <c r="L119" s="366"/>
      <c r="M119" s="366"/>
      <c r="N119" s="367"/>
      <c r="O119" s="368" t="s">
        <v>180</v>
      </c>
      <c r="P119" s="359" t="s">
        <v>120</v>
      </c>
      <c r="Q119" s="369">
        <v>0</v>
      </c>
      <c r="R119" s="370">
        <v>9999</v>
      </c>
      <c r="S119" s="370">
        <v>0.001</v>
      </c>
      <c r="T119" s="360">
        <v>0.2</v>
      </c>
      <c r="U119" s="371"/>
      <c r="V119" s="372"/>
      <c r="W119" s="372"/>
      <c r="X119" s="367"/>
      <c r="Y119" s="161"/>
    </row>
    <row r="120" spans="1:25" ht="15" customHeight="1">
      <c r="A120" s="188"/>
      <c r="B120" s="188"/>
      <c r="C120" s="188"/>
      <c r="D120" s="188"/>
      <c r="E120" s="189"/>
      <c r="F120" s="189"/>
      <c r="G120" s="255"/>
      <c r="H120" s="144"/>
      <c r="I120" s="147"/>
      <c r="J120" s="502"/>
      <c r="K120" s="247" t="s">
        <v>227</v>
      </c>
      <c r="L120" s="240"/>
      <c r="M120" s="240"/>
      <c r="N120" s="241"/>
      <c r="O120" s="248" t="s">
        <v>149</v>
      </c>
      <c r="P120" s="359" t="s">
        <v>120</v>
      </c>
      <c r="Q120" s="369">
        <v>0</v>
      </c>
      <c r="R120" s="370">
        <v>9999</v>
      </c>
      <c r="S120" s="370">
        <v>0.001</v>
      </c>
      <c r="T120" s="276">
        <v>0.1</v>
      </c>
      <c r="U120" s="247"/>
      <c r="V120" s="250"/>
      <c r="W120" s="250"/>
      <c r="X120" s="241"/>
      <c r="Y120" s="161"/>
    </row>
    <row r="121" spans="1:25" ht="15" customHeight="1">
      <c r="A121" s="188"/>
      <c r="B121" s="188"/>
      <c r="C121" s="188"/>
      <c r="D121" s="188"/>
      <c r="E121" s="189"/>
      <c r="F121" s="189"/>
      <c r="G121" s="271"/>
      <c r="H121" s="179"/>
      <c r="I121" s="178"/>
      <c r="J121" s="502"/>
      <c r="K121" s="227" t="s">
        <v>184</v>
      </c>
      <c r="L121" s="228"/>
      <c r="M121" s="228"/>
      <c r="N121" s="229"/>
      <c r="O121" s="230" t="s">
        <v>182</v>
      </c>
      <c r="P121" s="373" t="s">
        <v>100</v>
      </c>
      <c r="Q121" s="374">
        <v>0</v>
      </c>
      <c r="R121" s="375">
        <v>1</v>
      </c>
      <c r="S121" s="375" t="s">
        <v>100</v>
      </c>
      <c r="T121" s="231">
        <v>0</v>
      </c>
      <c r="U121" s="227"/>
      <c r="V121" s="232"/>
      <c r="W121" s="232"/>
      <c r="X121" s="229"/>
      <c r="Y121" s="161"/>
    </row>
    <row r="122" spans="1:25" ht="15" customHeight="1" thickBot="1">
      <c r="A122" s="188"/>
      <c r="B122" s="188"/>
      <c r="C122" s="188"/>
      <c r="D122" s="188"/>
      <c r="E122" s="189"/>
      <c r="F122" s="189"/>
      <c r="G122" s="260"/>
      <c r="H122" s="376"/>
      <c r="I122" s="377"/>
      <c r="J122" s="502"/>
      <c r="K122" s="233" t="s">
        <v>185</v>
      </c>
      <c r="L122" s="225"/>
      <c r="M122" s="225"/>
      <c r="N122" s="226"/>
      <c r="O122" s="234" t="s">
        <v>183</v>
      </c>
      <c r="P122" s="235" t="s">
        <v>100</v>
      </c>
      <c r="Q122" s="236">
        <v>0</v>
      </c>
      <c r="R122" s="237">
        <v>1</v>
      </c>
      <c r="S122" s="237" t="s">
        <v>100</v>
      </c>
      <c r="T122" s="238">
        <v>0</v>
      </c>
      <c r="U122" s="233"/>
      <c r="V122" s="239"/>
      <c r="W122" s="239"/>
      <c r="X122" s="226"/>
      <c r="Y122" s="161"/>
    </row>
    <row r="123" spans="1:25" ht="15" customHeight="1" thickTop="1">
      <c r="A123" s="188"/>
      <c r="B123" s="188"/>
      <c r="C123" s="188"/>
      <c r="D123" s="188"/>
      <c r="E123" s="189"/>
      <c r="F123" s="189"/>
      <c r="G123" s="347" t="s">
        <v>143</v>
      </c>
      <c r="H123" s="152"/>
      <c r="I123" s="348">
        <v>5</v>
      </c>
      <c r="J123" s="512" t="s">
        <v>192</v>
      </c>
      <c r="K123" s="585" t="s">
        <v>188</v>
      </c>
      <c r="L123" s="207" t="s">
        <v>122</v>
      </c>
      <c r="M123" s="207"/>
      <c r="N123" s="208"/>
      <c r="O123" s="349" t="s">
        <v>178</v>
      </c>
      <c r="P123" s="143" t="s">
        <v>5</v>
      </c>
      <c r="Q123" s="151">
        <v>0.05</v>
      </c>
      <c r="R123" s="152">
        <v>40</v>
      </c>
      <c r="S123" s="152">
        <v>0.01</v>
      </c>
      <c r="T123" s="154">
        <v>0.1</v>
      </c>
      <c r="U123" s="175"/>
      <c r="V123" s="152"/>
      <c r="W123" s="152"/>
      <c r="X123" s="143"/>
      <c r="Y123" s="500">
        <v>4</v>
      </c>
    </row>
    <row r="124" spans="1:25" ht="15" customHeight="1" thickBot="1">
      <c r="A124" s="188"/>
      <c r="B124" s="188"/>
      <c r="C124" s="188"/>
      <c r="D124" s="188"/>
      <c r="E124" s="189"/>
      <c r="F124" s="189"/>
      <c r="G124" s="197"/>
      <c r="H124" s="179"/>
      <c r="I124" s="378"/>
      <c r="J124" s="513"/>
      <c r="K124" s="535"/>
      <c r="L124" s="210" t="s">
        <v>123</v>
      </c>
      <c r="M124" s="210"/>
      <c r="N124" s="211"/>
      <c r="O124" s="191" t="s">
        <v>124</v>
      </c>
      <c r="P124" s="178" t="s">
        <v>100</v>
      </c>
      <c r="Q124" s="179">
        <v>0.5</v>
      </c>
      <c r="R124" s="162">
        <v>1</v>
      </c>
      <c r="S124" s="288">
        <v>0.01</v>
      </c>
      <c r="T124" s="180">
        <v>0.95</v>
      </c>
      <c r="U124" s="181"/>
      <c r="V124" s="162"/>
      <c r="W124" s="162"/>
      <c r="X124" s="178"/>
      <c r="Y124" s="501"/>
    </row>
    <row r="125" spans="1:25" ht="15" customHeight="1" thickTop="1">
      <c r="A125" s="188"/>
      <c r="B125" s="188"/>
      <c r="C125" s="188"/>
      <c r="D125" s="188"/>
      <c r="E125" s="189"/>
      <c r="F125" s="189"/>
      <c r="G125" s="283" t="s">
        <v>144</v>
      </c>
      <c r="H125" s="164"/>
      <c r="I125" s="274">
        <v>100</v>
      </c>
      <c r="J125" s="513"/>
      <c r="K125" s="575" t="s">
        <v>187</v>
      </c>
      <c r="L125" s="385" t="s">
        <v>126</v>
      </c>
      <c r="M125" s="385"/>
      <c r="N125" s="386"/>
      <c r="O125" s="259" t="s">
        <v>186</v>
      </c>
      <c r="P125" s="256" t="s">
        <v>5</v>
      </c>
      <c r="Q125" s="257">
        <v>0.0052</v>
      </c>
      <c r="R125" s="164">
        <v>4.5726</v>
      </c>
      <c r="S125" s="149">
        <v>0.001</v>
      </c>
      <c r="T125" s="258">
        <v>0.1</v>
      </c>
      <c r="U125" s="278"/>
      <c r="V125" s="164"/>
      <c r="W125" s="164"/>
      <c r="X125" s="256"/>
      <c r="Y125" s="500">
        <v>4</v>
      </c>
    </row>
    <row r="126" spans="1:25" ht="15" customHeight="1" thickBot="1">
      <c r="A126" s="188"/>
      <c r="B126" s="188"/>
      <c r="C126" s="188"/>
      <c r="D126" s="188"/>
      <c r="E126" s="189"/>
      <c r="F126" s="189"/>
      <c r="G126" s="287"/>
      <c r="H126" s="269"/>
      <c r="I126" s="270"/>
      <c r="J126" s="513"/>
      <c r="K126" s="576"/>
      <c r="L126" s="387" t="s">
        <v>123</v>
      </c>
      <c r="M126" s="387"/>
      <c r="N126" s="388"/>
      <c r="O126" s="285" t="s">
        <v>147</v>
      </c>
      <c r="P126" s="270" t="s">
        <v>100</v>
      </c>
      <c r="Q126" s="269">
        <v>0.5</v>
      </c>
      <c r="R126" s="184">
        <v>1</v>
      </c>
      <c r="S126" s="184">
        <v>0.01</v>
      </c>
      <c r="T126" s="279">
        <v>0.95</v>
      </c>
      <c r="U126" s="280"/>
      <c r="V126" s="184"/>
      <c r="W126" s="184"/>
      <c r="X126" s="270"/>
      <c r="Y126" s="501"/>
    </row>
    <row r="127" spans="1:25" ht="15" customHeight="1" thickTop="1">
      <c r="A127" s="188"/>
      <c r="B127" s="188"/>
      <c r="C127" s="188"/>
      <c r="D127" s="188"/>
      <c r="E127" s="189"/>
      <c r="F127" s="189"/>
      <c r="G127" s="281" t="s">
        <v>143</v>
      </c>
      <c r="H127" s="148" t="s">
        <v>121</v>
      </c>
      <c r="I127" s="194">
        <v>5</v>
      </c>
      <c r="J127" s="513"/>
      <c r="K127" s="534" t="s">
        <v>189</v>
      </c>
      <c r="L127" s="379" t="s">
        <v>122</v>
      </c>
      <c r="M127" s="379"/>
      <c r="N127" s="380"/>
      <c r="O127" s="157" t="s">
        <v>178</v>
      </c>
      <c r="P127" s="153" t="s">
        <v>5</v>
      </c>
      <c r="Q127" s="148">
        <v>0.05</v>
      </c>
      <c r="R127" s="149">
        <v>40</v>
      </c>
      <c r="S127" s="149">
        <v>0.001</v>
      </c>
      <c r="T127" s="150">
        <v>0.1</v>
      </c>
      <c r="U127" s="159"/>
      <c r="V127" s="149"/>
      <c r="W127" s="149"/>
      <c r="X127" s="153"/>
      <c r="Y127" s="500">
        <v>4</v>
      </c>
    </row>
    <row r="128" spans="1:25" ht="15" customHeight="1" thickBot="1">
      <c r="A128" s="188"/>
      <c r="B128" s="188"/>
      <c r="C128" s="188"/>
      <c r="D128" s="188"/>
      <c r="E128" s="189"/>
      <c r="F128" s="189"/>
      <c r="G128" s="197"/>
      <c r="H128" s="179"/>
      <c r="I128" s="378"/>
      <c r="J128" s="513"/>
      <c r="K128" s="535"/>
      <c r="L128" s="290" t="s">
        <v>123</v>
      </c>
      <c r="M128" s="210"/>
      <c r="N128" s="211"/>
      <c r="O128" s="191" t="s">
        <v>147</v>
      </c>
      <c r="P128" s="178" t="s">
        <v>100</v>
      </c>
      <c r="Q128" s="179">
        <v>0.5</v>
      </c>
      <c r="R128" s="162">
        <v>1</v>
      </c>
      <c r="S128" s="162">
        <v>0.01</v>
      </c>
      <c r="T128" s="180">
        <v>0.95</v>
      </c>
      <c r="U128" s="181"/>
      <c r="V128" s="162"/>
      <c r="W128" s="162"/>
      <c r="X128" s="178"/>
      <c r="Y128" s="501"/>
    </row>
    <row r="129" spans="1:25" ht="15" customHeight="1" thickTop="1">
      <c r="A129" s="188"/>
      <c r="B129" s="188"/>
      <c r="C129" s="188"/>
      <c r="D129" s="188"/>
      <c r="E129" s="189"/>
      <c r="F129" s="189"/>
      <c r="G129" s="283" t="s">
        <v>144</v>
      </c>
      <c r="H129" s="389" t="s">
        <v>121</v>
      </c>
      <c r="I129" s="274">
        <v>100</v>
      </c>
      <c r="J129" s="513"/>
      <c r="K129" s="532" t="s">
        <v>190</v>
      </c>
      <c r="L129" s="390" t="s">
        <v>126</v>
      </c>
      <c r="M129" s="385"/>
      <c r="N129" s="385"/>
      <c r="O129" s="259" t="s">
        <v>186</v>
      </c>
      <c r="P129" s="259" t="s">
        <v>5</v>
      </c>
      <c r="Q129" s="257">
        <v>0.003</v>
      </c>
      <c r="R129" s="164">
        <v>2.64</v>
      </c>
      <c r="S129" s="282">
        <v>0.001</v>
      </c>
      <c r="T129" s="258">
        <v>0.1</v>
      </c>
      <c r="U129" s="283"/>
      <c r="V129" s="164"/>
      <c r="W129" s="164"/>
      <c r="X129" s="274"/>
      <c r="Y129" s="500">
        <v>4</v>
      </c>
    </row>
    <row r="130" spans="1:25" ht="15" customHeight="1" thickBot="1">
      <c r="A130" s="188"/>
      <c r="B130" s="188"/>
      <c r="C130" s="188"/>
      <c r="D130" s="188"/>
      <c r="E130" s="189"/>
      <c r="F130" s="189"/>
      <c r="G130" s="287"/>
      <c r="H130" s="391"/>
      <c r="I130" s="288"/>
      <c r="J130" s="513"/>
      <c r="K130" s="533"/>
      <c r="L130" s="284" t="s">
        <v>123</v>
      </c>
      <c r="M130" s="387"/>
      <c r="N130" s="387"/>
      <c r="O130" s="285" t="s">
        <v>147</v>
      </c>
      <c r="P130" s="285" t="s">
        <v>100</v>
      </c>
      <c r="Q130" s="269">
        <v>1</v>
      </c>
      <c r="R130" s="184">
        <v>1.5</v>
      </c>
      <c r="S130" s="286">
        <v>0.01</v>
      </c>
      <c r="T130" s="279">
        <v>1.05</v>
      </c>
      <c r="U130" s="287"/>
      <c r="V130" s="184"/>
      <c r="W130" s="184"/>
      <c r="X130" s="288"/>
      <c r="Y130" s="501"/>
    </row>
    <row r="131" spans="1:25" ht="15" customHeight="1" thickTop="1">
      <c r="A131" s="188"/>
      <c r="B131" s="188"/>
      <c r="C131" s="188"/>
      <c r="D131" s="188"/>
      <c r="E131" s="189"/>
      <c r="F131" s="189"/>
      <c r="G131" s="281" t="s">
        <v>144</v>
      </c>
      <c r="H131" s="254" t="s">
        <v>121</v>
      </c>
      <c r="I131" s="194">
        <v>100</v>
      </c>
      <c r="J131" s="513"/>
      <c r="K131" s="593" t="s">
        <v>191</v>
      </c>
      <c r="L131" s="392" t="s">
        <v>126</v>
      </c>
      <c r="M131" s="379"/>
      <c r="N131" s="379"/>
      <c r="O131" s="157" t="s">
        <v>186</v>
      </c>
      <c r="P131" s="157" t="s">
        <v>5</v>
      </c>
      <c r="Q131" s="148">
        <v>0.003</v>
      </c>
      <c r="R131" s="149">
        <v>2.64</v>
      </c>
      <c r="S131" s="194">
        <v>0.0001</v>
      </c>
      <c r="T131" s="150">
        <v>0.8</v>
      </c>
      <c r="U131" s="281"/>
      <c r="V131" s="149"/>
      <c r="W131" s="149"/>
      <c r="X131" s="160"/>
      <c r="Y131" s="500">
        <v>4</v>
      </c>
    </row>
    <row r="132" spans="1:25" ht="15" customHeight="1" thickBot="1">
      <c r="A132" s="188"/>
      <c r="B132" s="188"/>
      <c r="C132" s="188"/>
      <c r="D132" s="188"/>
      <c r="E132" s="189"/>
      <c r="F132" s="189"/>
      <c r="G132" s="197"/>
      <c r="H132" s="378"/>
      <c r="I132" s="192"/>
      <c r="J132" s="513"/>
      <c r="K132" s="533"/>
      <c r="L132" s="289" t="s">
        <v>123</v>
      </c>
      <c r="M132" s="210"/>
      <c r="N132" s="210"/>
      <c r="O132" s="191" t="s">
        <v>147</v>
      </c>
      <c r="P132" s="191" t="s">
        <v>100</v>
      </c>
      <c r="Q132" s="179">
        <v>0.5</v>
      </c>
      <c r="R132" s="162">
        <v>1</v>
      </c>
      <c r="S132" s="192">
        <v>0.01</v>
      </c>
      <c r="T132" s="180">
        <v>0.95</v>
      </c>
      <c r="U132" s="197"/>
      <c r="V132" s="162"/>
      <c r="W132" s="162"/>
      <c r="X132" s="193"/>
      <c r="Y132" s="501"/>
    </row>
    <row r="133" spans="1:25" ht="15" customHeight="1">
      <c r="A133" s="188"/>
      <c r="B133" s="188"/>
      <c r="C133" s="188"/>
      <c r="D133" s="188"/>
      <c r="E133" s="189"/>
      <c r="F133" s="189"/>
      <c r="G133" s="278"/>
      <c r="H133" s="389"/>
      <c r="I133" s="256"/>
      <c r="J133" s="513"/>
      <c r="K133" s="291" t="s">
        <v>195</v>
      </c>
      <c r="L133" s="393"/>
      <c r="M133" s="393"/>
      <c r="N133" s="393"/>
      <c r="O133" s="306" t="s">
        <v>193</v>
      </c>
      <c r="P133" s="306" t="s">
        <v>120</v>
      </c>
      <c r="Q133" s="307">
        <v>0</v>
      </c>
      <c r="R133" s="292">
        <v>9999</v>
      </c>
      <c r="S133" s="296">
        <v>0.001</v>
      </c>
      <c r="T133" s="294">
        <v>0.5</v>
      </c>
      <c r="U133" s="295"/>
      <c r="V133" s="292"/>
      <c r="W133" s="293"/>
      <c r="X133" s="296"/>
      <c r="Y133" s="200"/>
    </row>
    <row r="134" spans="1:25" ht="15" customHeight="1">
      <c r="A134" s="188"/>
      <c r="B134" s="188"/>
      <c r="C134" s="188"/>
      <c r="D134" s="188"/>
      <c r="E134" s="189"/>
      <c r="F134" s="189"/>
      <c r="G134" s="190"/>
      <c r="H134" s="213"/>
      <c r="I134" s="147"/>
      <c r="J134" s="513"/>
      <c r="K134" s="242" t="s">
        <v>196</v>
      </c>
      <c r="L134" s="240"/>
      <c r="M134" s="240"/>
      <c r="N134" s="240"/>
      <c r="O134" s="248" t="s">
        <v>194</v>
      </c>
      <c r="P134" s="248" t="s">
        <v>120</v>
      </c>
      <c r="Q134" s="262">
        <v>0</v>
      </c>
      <c r="R134" s="263">
        <v>9999</v>
      </c>
      <c r="S134" s="298">
        <v>0.001</v>
      </c>
      <c r="T134" s="249">
        <v>0.5</v>
      </c>
      <c r="U134" s="273"/>
      <c r="V134" s="263"/>
      <c r="W134" s="297"/>
      <c r="X134" s="298"/>
      <c r="Y134" s="200"/>
    </row>
    <row r="135" spans="1:25" ht="15" customHeight="1">
      <c r="A135" s="188"/>
      <c r="B135" s="188"/>
      <c r="C135" s="188"/>
      <c r="D135" s="188"/>
      <c r="E135" s="189"/>
      <c r="F135" s="189"/>
      <c r="G135" s="190"/>
      <c r="H135" s="213"/>
      <c r="I135" s="213"/>
      <c r="J135" s="513"/>
      <c r="K135" s="462" t="s">
        <v>314</v>
      </c>
      <c r="L135" s="240"/>
      <c r="M135" s="240"/>
      <c r="N135" s="240"/>
      <c r="O135" s="248" t="s">
        <v>311</v>
      </c>
      <c r="P135" s="248" t="s">
        <v>120</v>
      </c>
      <c r="Q135" s="262">
        <v>0</v>
      </c>
      <c r="R135" s="263">
        <v>9999</v>
      </c>
      <c r="S135" s="298">
        <v>0.001</v>
      </c>
      <c r="T135" s="249">
        <v>0.5</v>
      </c>
      <c r="U135" s="273"/>
      <c r="V135" s="263"/>
      <c r="W135" s="297"/>
      <c r="X135" s="298"/>
      <c r="Y135" s="200"/>
    </row>
    <row r="136" spans="1:25" ht="15" customHeight="1">
      <c r="A136" s="188"/>
      <c r="B136" s="188"/>
      <c r="C136" s="188"/>
      <c r="D136" s="188"/>
      <c r="E136" s="189"/>
      <c r="F136" s="189"/>
      <c r="G136" s="190"/>
      <c r="H136" s="213"/>
      <c r="I136" s="213"/>
      <c r="J136" s="513"/>
      <c r="K136" s="462" t="s">
        <v>315</v>
      </c>
      <c r="L136" s="240"/>
      <c r="M136" s="240"/>
      <c r="N136" s="240"/>
      <c r="O136" s="248" t="s">
        <v>312</v>
      </c>
      <c r="P136" s="248" t="s">
        <v>120</v>
      </c>
      <c r="Q136" s="262">
        <v>0</v>
      </c>
      <c r="R136" s="263">
        <v>9999</v>
      </c>
      <c r="S136" s="298">
        <v>0.001</v>
      </c>
      <c r="T136" s="249">
        <v>1</v>
      </c>
      <c r="U136" s="273"/>
      <c r="V136" s="263"/>
      <c r="W136" s="297"/>
      <c r="X136" s="298"/>
      <c r="Y136" s="200"/>
    </row>
    <row r="137" spans="1:25" ht="15" customHeight="1">
      <c r="A137" s="188"/>
      <c r="B137" s="188"/>
      <c r="C137" s="188"/>
      <c r="D137" s="188"/>
      <c r="E137" s="189"/>
      <c r="F137" s="189"/>
      <c r="G137" s="190"/>
      <c r="H137" s="213"/>
      <c r="I137" s="213"/>
      <c r="J137" s="513"/>
      <c r="K137" s="462" t="s">
        <v>316</v>
      </c>
      <c r="L137" s="240"/>
      <c r="M137" s="240"/>
      <c r="N137" s="240"/>
      <c r="O137" s="248" t="s">
        <v>313</v>
      </c>
      <c r="P137" s="248" t="s">
        <v>120</v>
      </c>
      <c r="Q137" s="262">
        <v>0</v>
      </c>
      <c r="R137" s="263">
        <v>9999</v>
      </c>
      <c r="S137" s="298">
        <v>0.001</v>
      </c>
      <c r="T137" s="249">
        <v>2</v>
      </c>
      <c r="U137" s="273"/>
      <c r="V137" s="263"/>
      <c r="W137" s="297"/>
      <c r="X137" s="298"/>
      <c r="Y137" s="200"/>
    </row>
    <row r="138" spans="1:25" ht="15" customHeight="1">
      <c r="A138" s="188"/>
      <c r="B138" s="188"/>
      <c r="C138" s="188"/>
      <c r="D138" s="188"/>
      <c r="E138" s="189"/>
      <c r="F138" s="189"/>
      <c r="G138" s="190"/>
      <c r="H138" s="213"/>
      <c r="I138" s="213"/>
      <c r="J138" s="513"/>
      <c r="K138" s="299" t="s">
        <v>216</v>
      </c>
      <c r="L138" s="222"/>
      <c r="M138" s="222"/>
      <c r="N138" s="222"/>
      <c r="O138" s="272" t="s">
        <v>197</v>
      </c>
      <c r="P138" s="272" t="s">
        <v>100</v>
      </c>
      <c r="Q138" s="218">
        <v>0</v>
      </c>
      <c r="R138" s="219">
        <v>1</v>
      </c>
      <c r="S138" s="219" t="s">
        <v>100</v>
      </c>
      <c r="T138" s="267">
        <v>0</v>
      </c>
      <c r="U138" s="253"/>
      <c r="V138" s="219"/>
      <c r="W138" s="300"/>
      <c r="X138" s="301"/>
      <c r="Y138" s="200"/>
    </row>
    <row r="139" spans="1:25" ht="15" customHeight="1" thickBot="1">
      <c r="A139" s="188"/>
      <c r="B139" s="188"/>
      <c r="C139" s="188"/>
      <c r="D139" s="188"/>
      <c r="E139" s="189"/>
      <c r="F139" s="189"/>
      <c r="G139" s="394"/>
      <c r="H139" s="395"/>
      <c r="I139" s="395"/>
      <c r="J139" s="514"/>
      <c r="K139" s="302" t="s">
        <v>217</v>
      </c>
      <c r="L139" s="225"/>
      <c r="M139" s="225"/>
      <c r="N139" s="225"/>
      <c r="O139" s="234" t="s">
        <v>198</v>
      </c>
      <c r="P139" s="234" t="s">
        <v>100</v>
      </c>
      <c r="Q139" s="275">
        <v>0</v>
      </c>
      <c r="R139" s="237">
        <v>1</v>
      </c>
      <c r="S139" s="237" t="s">
        <v>100</v>
      </c>
      <c r="T139" s="238">
        <v>0</v>
      </c>
      <c r="U139" s="304"/>
      <c r="V139" s="237"/>
      <c r="W139" s="303"/>
      <c r="X139" s="305"/>
      <c r="Y139" s="200"/>
    </row>
    <row r="140" spans="1:25" ht="12.75" customHeight="1" thickBot="1" thickTop="1">
      <c r="A140" s="183">
        <v>11</v>
      </c>
      <c r="B140" s="184" t="s">
        <v>156</v>
      </c>
      <c r="C140" s="184" t="s">
        <v>157</v>
      </c>
      <c r="D140" s="185"/>
      <c r="E140" s="186" t="s">
        <v>152</v>
      </c>
      <c r="F140" s="187" t="s">
        <v>153</v>
      </c>
      <c r="G140" s="347" t="s">
        <v>143</v>
      </c>
      <c r="H140" s="152"/>
      <c r="I140" s="348">
        <v>5</v>
      </c>
      <c r="J140" s="512" t="s">
        <v>352</v>
      </c>
      <c r="K140" s="500" t="s">
        <v>318</v>
      </c>
      <c r="L140" s="206" t="s">
        <v>321</v>
      </c>
      <c r="M140" s="207"/>
      <c r="N140" s="208"/>
      <c r="O140" s="349" t="s">
        <v>348</v>
      </c>
      <c r="P140" s="143" t="s">
        <v>349</v>
      </c>
      <c r="Q140" s="151">
        <v>0.1</v>
      </c>
      <c r="R140" s="152">
        <v>300</v>
      </c>
      <c r="S140" s="152">
        <v>0.01</v>
      </c>
      <c r="T140" s="154">
        <v>4.69</v>
      </c>
      <c r="U140" s="175"/>
      <c r="V140" s="152"/>
      <c r="W140" s="152"/>
      <c r="X140" s="143"/>
      <c r="Y140" s="500">
        <v>4</v>
      </c>
    </row>
    <row r="141" spans="1:25" ht="12.75" customHeight="1">
      <c r="A141" s="188"/>
      <c r="B141" s="188"/>
      <c r="C141" s="188"/>
      <c r="D141" s="188"/>
      <c r="E141" s="189"/>
      <c r="F141" s="189"/>
      <c r="G141" s="155" t="s">
        <v>317</v>
      </c>
      <c r="H141" s="144"/>
      <c r="I141" s="213">
        <v>100</v>
      </c>
      <c r="J141" s="513"/>
      <c r="K141" s="501"/>
      <c r="L141" s="209" t="s">
        <v>322</v>
      </c>
      <c r="M141" s="210"/>
      <c r="N141" s="211"/>
      <c r="O141" s="191" t="s">
        <v>327</v>
      </c>
      <c r="P141" s="178" t="s">
        <v>349</v>
      </c>
      <c r="Q141" s="179">
        <v>-80</v>
      </c>
      <c r="R141" s="162">
        <v>300</v>
      </c>
      <c r="S141" s="162">
        <v>0.01</v>
      </c>
      <c r="T141" s="180">
        <v>3.59</v>
      </c>
      <c r="U141" s="181"/>
      <c r="V141" s="162"/>
      <c r="W141" s="162"/>
      <c r="X141" s="178"/>
      <c r="Y141" s="501"/>
    </row>
    <row r="142" spans="1:25" ht="12.75" customHeight="1">
      <c r="A142" s="188"/>
      <c r="B142" s="188"/>
      <c r="C142" s="188"/>
      <c r="D142" s="188"/>
      <c r="E142" s="189"/>
      <c r="F142" s="189"/>
      <c r="G142" s="155"/>
      <c r="H142" s="144"/>
      <c r="I142" s="213"/>
      <c r="J142" s="513"/>
      <c r="K142" s="501"/>
      <c r="L142" s="209" t="s">
        <v>323</v>
      </c>
      <c r="M142" s="210"/>
      <c r="N142" s="211"/>
      <c r="O142" s="191" t="s">
        <v>319</v>
      </c>
      <c r="P142" s="178" t="s">
        <v>350</v>
      </c>
      <c r="Q142" s="179">
        <v>0</v>
      </c>
      <c r="R142" s="162">
        <v>359.9</v>
      </c>
      <c r="S142" s="162">
        <v>0.1</v>
      </c>
      <c r="T142" s="180">
        <v>80</v>
      </c>
      <c r="U142" s="181"/>
      <c r="V142" s="162"/>
      <c r="W142" s="162"/>
      <c r="X142" s="178"/>
      <c r="Y142" s="501"/>
    </row>
    <row r="143" spans="1:25" ht="12.75" customHeight="1">
      <c r="A143" s="188"/>
      <c r="B143" s="188"/>
      <c r="C143" s="188"/>
      <c r="D143" s="188"/>
      <c r="E143" s="189"/>
      <c r="F143" s="189"/>
      <c r="G143" s="155"/>
      <c r="H143" s="144"/>
      <c r="I143" s="213"/>
      <c r="J143" s="513"/>
      <c r="K143" s="501"/>
      <c r="L143" s="209" t="s">
        <v>324</v>
      </c>
      <c r="M143" s="210"/>
      <c r="N143" s="211"/>
      <c r="O143" s="191" t="s">
        <v>320</v>
      </c>
      <c r="P143" s="178" t="s">
        <v>100</v>
      </c>
      <c r="Q143" s="179">
        <v>1</v>
      </c>
      <c r="R143" s="162">
        <v>1.5</v>
      </c>
      <c r="S143" s="162">
        <v>0.01</v>
      </c>
      <c r="T143" s="180">
        <v>1.05</v>
      </c>
      <c r="U143" s="181"/>
      <c r="V143" s="162"/>
      <c r="W143" s="162"/>
      <c r="X143" s="178"/>
      <c r="Y143" s="501"/>
    </row>
    <row r="144" spans="1:25" ht="12.75" customHeight="1">
      <c r="A144" s="188"/>
      <c r="B144" s="188"/>
      <c r="C144" s="188"/>
      <c r="D144" s="188"/>
      <c r="E144" s="189"/>
      <c r="F144" s="189"/>
      <c r="G144" s="155"/>
      <c r="H144" s="144"/>
      <c r="I144" s="213"/>
      <c r="J144" s="513"/>
      <c r="K144" s="501"/>
      <c r="L144" s="209" t="s">
        <v>330</v>
      </c>
      <c r="M144" s="210"/>
      <c r="N144" s="211"/>
      <c r="O144" s="191" t="s">
        <v>325</v>
      </c>
      <c r="P144" s="178" t="s">
        <v>349</v>
      </c>
      <c r="Q144" s="179">
        <v>0.1</v>
      </c>
      <c r="R144" s="162">
        <v>300</v>
      </c>
      <c r="S144" s="162">
        <v>0.01</v>
      </c>
      <c r="T144" s="180">
        <v>38.21</v>
      </c>
      <c r="U144" s="181"/>
      <c r="V144" s="162"/>
      <c r="W144" s="162"/>
      <c r="X144" s="178"/>
      <c r="Y144" s="501"/>
    </row>
    <row r="145" spans="1:25" ht="12.75" customHeight="1">
      <c r="A145" s="188"/>
      <c r="B145" s="188"/>
      <c r="C145" s="188"/>
      <c r="D145" s="188"/>
      <c r="E145" s="189"/>
      <c r="F145" s="189"/>
      <c r="G145" s="155"/>
      <c r="H145" s="144"/>
      <c r="I145" s="213"/>
      <c r="J145" s="513"/>
      <c r="K145" s="501"/>
      <c r="L145" s="209" t="s">
        <v>331</v>
      </c>
      <c r="M145" s="210"/>
      <c r="N145" s="211"/>
      <c r="O145" s="191" t="s">
        <v>326</v>
      </c>
      <c r="P145" s="178" t="s">
        <v>349</v>
      </c>
      <c r="Q145" s="179">
        <v>-80</v>
      </c>
      <c r="R145" s="162">
        <v>300</v>
      </c>
      <c r="S145" s="162">
        <v>0.01</v>
      </c>
      <c r="T145" s="180">
        <v>1.69</v>
      </c>
      <c r="U145" s="181"/>
      <c r="V145" s="162"/>
      <c r="W145" s="162"/>
      <c r="X145" s="178"/>
      <c r="Y145" s="501"/>
    </row>
    <row r="146" spans="1:25" ht="12.75" customHeight="1">
      <c r="A146" s="188"/>
      <c r="B146" s="188"/>
      <c r="C146" s="188"/>
      <c r="D146" s="188"/>
      <c r="E146" s="189"/>
      <c r="F146" s="189"/>
      <c r="G146" s="155"/>
      <c r="H146" s="144"/>
      <c r="I146" s="213"/>
      <c r="J146" s="513"/>
      <c r="K146" s="501"/>
      <c r="L146" s="209" t="s">
        <v>332</v>
      </c>
      <c r="M146" s="210"/>
      <c r="N146" s="211"/>
      <c r="O146" s="191" t="s">
        <v>328</v>
      </c>
      <c r="P146" s="178" t="s">
        <v>350</v>
      </c>
      <c r="Q146" s="179">
        <v>0</v>
      </c>
      <c r="R146" s="162">
        <v>359.9</v>
      </c>
      <c r="S146" s="162">
        <v>0.1</v>
      </c>
      <c r="T146" s="180">
        <v>270</v>
      </c>
      <c r="U146" s="181"/>
      <c r="V146" s="162"/>
      <c r="W146" s="162"/>
      <c r="X146" s="178"/>
      <c r="Y146" s="501"/>
    </row>
    <row r="147" spans="1:25" ht="12.75" customHeight="1">
      <c r="A147" s="188"/>
      <c r="B147" s="188"/>
      <c r="C147" s="188"/>
      <c r="D147" s="188"/>
      <c r="E147" s="189"/>
      <c r="F147" s="189"/>
      <c r="G147" s="155"/>
      <c r="H147" s="144"/>
      <c r="I147" s="213"/>
      <c r="J147" s="513"/>
      <c r="K147" s="501"/>
      <c r="L147" s="209" t="s">
        <v>333</v>
      </c>
      <c r="M147" s="210"/>
      <c r="N147" s="211"/>
      <c r="O147" s="191" t="s">
        <v>329</v>
      </c>
      <c r="P147" s="178" t="s">
        <v>100</v>
      </c>
      <c r="Q147" s="179">
        <v>1</v>
      </c>
      <c r="R147" s="162">
        <v>1.5</v>
      </c>
      <c r="S147" s="162">
        <v>1.01</v>
      </c>
      <c r="T147" s="180">
        <v>1.05</v>
      </c>
      <c r="U147" s="181"/>
      <c r="V147" s="162"/>
      <c r="W147" s="162"/>
      <c r="X147" s="178"/>
      <c r="Y147" s="501"/>
    </row>
    <row r="148" spans="1:25" ht="12.75" customHeight="1">
      <c r="A148" s="188"/>
      <c r="B148" s="188"/>
      <c r="C148" s="188"/>
      <c r="D148" s="188"/>
      <c r="E148" s="189"/>
      <c r="F148" s="189"/>
      <c r="G148" s="155"/>
      <c r="H148" s="144"/>
      <c r="I148" s="213"/>
      <c r="J148" s="513"/>
      <c r="K148" s="501"/>
      <c r="L148" s="209" t="s">
        <v>341</v>
      </c>
      <c r="M148" s="210"/>
      <c r="N148" s="211"/>
      <c r="O148" s="191" t="s">
        <v>334</v>
      </c>
      <c r="P148" s="178" t="s">
        <v>350</v>
      </c>
      <c r="Q148" s="179">
        <v>0</v>
      </c>
      <c r="R148" s="162">
        <v>359.9</v>
      </c>
      <c r="S148" s="162">
        <v>0.1</v>
      </c>
      <c r="T148" s="180">
        <v>180</v>
      </c>
      <c r="U148" s="181"/>
      <c r="V148" s="162"/>
      <c r="W148" s="162"/>
      <c r="X148" s="178"/>
      <c r="Y148" s="501"/>
    </row>
    <row r="149" spans="1:25" ht="12.75" customHeight="1">
      <c r="A149" s="188"/>
      <c r="B149" s="188"/>
      <c r="C149" s="188"/>
      <c r="D149" s="188"/>
      <c r="E149" s="189"/>
      <c r="F149" s="189"/>
      <c r="G149" s="155"/>
      <c r="H149" s="144"/>
      <c r="I149" s="213"/>
      <c r="J149" s="513"/>
      <c r="K149" s="501"/>
      <c r="L149" s="209" t="s">
        <v>342</v>
      </c>
      <c r="M149" s="210"/>
      <c r="N149" s="211"/>
      <c r="O149" s="191" t="s">
        <v>335</v>
      </c>
      <c r="P149" s="178" t="s">
        <v>120</v>
      </c>
      <c r="Q149" s="179">
        <v>0.01</v>
      </c>
      <c r="R149" s="162">
        <v>0.02</v>
      </c>
      <c r="S149" s="162">
        <v>0.001</v>
      </c>
      <c r="T149" s="180">
        <v>0.02</v>
      </c>
      <c r="U149" s="181"/>
      <c r="V149" s="162"/>
      <c r="W149" s="162"/>
      <c r="X149" s="178"/>
      <c r="Y149" s="501"/>
    </row>
    <row r="150" spans="1:25" ht="12.75" customHeight="1">
      <c r="A150" s="188"/>
      <c r="B150" s="188"/>
      <c r="C150" s="188"/>
      <c r="D150" s="188"/>
      <c r="E150" s="189"/>
      <c r="F150" s="189"/>
      <c r="G150" s="155"/>
      <c r="H150" s="144"/>
      <c r="I150" s="213"/>
      <c r="J150" s="513"/>
      <c r="K150" s="501"/>
      <c r="L150" s="209" t="s">
        <v>343</v>
      </c>
      <c r="M150" s="210"/>
      <c r="N150" s="211"/>
      <c r="O150" s="191" t="s">
        <v>336</v>
      </c>
      <c r="P150" s="178" t="s">
        <v>120</v>
      </c>
      <c r="Q150" s="179">
        <v>0.01</v>
      </c>
      <c r="R150" s="162">
        <v>0.02</v>
      </c>
      <c r="S150" s="162">
        <v>0.001</v>
      </c>
      <c r="T150" s="180">
        <v>0.02</v>
      </c>
      <c r="U150" s="181"/>
      <c r="V150" s="162"/>
      <c r="W150" s="162"/>
      <c r="X150" s="178"/>
      <c r="Y150" s="501"/>
    </row>
    <row r="151" spans="1:25" ht="12.75" customHeight="1">
      <c r="A151" s="188"/>
      <c r="B151" s="188"/>
      <c r="C151" s="188"/>
      <c r="D151" s="188"/>
      <c r="E151" s="189"/>
      <c r="F151" s="189"/>
      <c r="G151" s="155"/>
      <c r="H151" s="144"/>
      <c r="I151" s="213"/>
      <c r="J151" s="513"/>
      <c r="K151" s="501"/>
      <c r="L151" s="209" t="s">
        <v>344</v>
      </c>
      <c r="M151" s="210"/>
      <c r="N151" s="211"/>
      <c r="O151" s="191" t="s">
        <v>337</v>
      </c>
      <c r="P151" s="178" t="s">
        <v>120</v>
      </c>
      <c r="Q151" s="179">
        <v>0.1</v>
      </c>
      <c r="R151" s="162">
        <v>10</v>
      </c>
      <c r="S151" s="162">
        <v>0.1</v>
      </c>
      <c r="T151" s="180">
        <v>0.5</v>
      </c>
      <c r="U151" s="181"/>
      <c r="V151" s="162"/>
      <c r="W151" s="162"/>
      <c r="X151" s="178"/>
      <c r="Y151" s="501"/>
    </row>
    <row r="152" spans="1:25" ht="12.75" customHeight="1">
      <c r="A152" s="188"/>
      <c r="B152" s="188"/>
      <c r="C152" s="188"/>
      <c r="D152" s="188"/>
      <c r="E152" s="189"/>
      <c r="F152" s="189"/>
      <c r="G152" s="155"/>
      <c r="H152" s="144"/>
      <c r="I152" s="213"/>
      <c r="J152" s="513"/>
      <c r="K152" s="501"/>
      <c r="L152" s="209" t="s">
        <v>345</v>
      </c>
      <c r="M152" s="210"/>
      <c r="N152" s="211"/>
      <c r="O152" s="191" t="s">
        <v>338</v>
      </c>
      <c r="P152" s="178" t="s">
        <v>100</v>
      </c>
      <c r="Q152" s="179">
        <v>1</v>
      </c>
      <c r="R152" s="162">
        <v>5</v>
      </c>
      <c r="S152" s="162">
        <v>1</v>
      </c>
      <c r="T152" s="180">
        <v>1</v>
      </c>
      <c r="U152" s="181"/>
      <c r="V152" s="162"/>
      <c r="W152" s="162"/>
      <c r="X152" s="178"/>
      <c r="Y152" s="501"/>
    </row>
    <row r="153" spans="1:25" ht="12.75" customHeight="1">
      <c r="A153" s="188"/>
      <c r="B153" s="188"/>
      <c r="C153" s="188"/>
      <c r="D153" s="188"/>
      <c r="E153" s="189"/>
      <c r="F153" s="189"/>
      <c r="G153" s="155"/>
      <c r="H153" s="144"/>
      <c r="I153" s="213"/>
      <c r="J153" s="513"/>
      <c r="K153" s="501"/>
      <c r="L153" s="209" t="s">
        <v>346</v>
      </c>
      <c r="M153" s="210"/>
      <c r="N153" s="211"/>
      <c r="O153" s="191" t="s">
        <v>339</v>
      </c>
      <c r="P153" s="178" t="s">
        <v>100</v>
      </c>
      <c r="Q153" s="179">
        <v>1</v>
      </c>
      <c r="R153" s="162">
        <v>5</v>
      </c>
      <c r="S153" s="162">
        <v>1</v>
      </c>
      <c r="T153" s="180">
        <v>2</v>
      </c>
      <c r="U153" s="181"/>
      <c r="V153" s="162"/>
      <c r="W153" s="162"/>
      <c r="X153" s="178"/>
      <c r="Y153" s="501"/>
    </row>
    <row r="154" spans="1:25" ht="12.75" customHeight="1" thickBot="1">
      <c r="A154" s="188"/>
      <c r="B154" s="188"/>
      <c r="C154" s="188"/>
      <c r="D154" s="188"/>
      <c r="E154" s="189"/>
      <c r="F154" s="189"/>
      <c r="G154" s="197"/>
      <c r="H154" s="179"/>
      <c r="I154" s="378"/>
      <c r="J154" s="513"/>
      <c r="K154" s="501"/>
      <c r="L154" s="209" t="s">
        <v>347</v>
      </c>
      <c r="M154" s="210"/>
      <c r="N154" s="211"/>
      <c r="O154" s="191" t="s">
        <v>340</v>
      </c>
      <c r="P154" s="178" t="s">
        <v>100</v>
      </c>
      <c r="Q154" s="179">
        <v>1</v>
      </c>
      <c r="R154" s="162">
        <v>8</v>
      </c>
      <c r="S154" s="162">
        <v>1</v>
      </c>
      <c r="T154" s="180">
        <v>3</v>
      </c>
      <c r="U154" s="181"/>
      <c r="V154" s="162"/>
      <c r="W154" s="162"/>
      <c r="X154" s="178"/>
      <c r="Y154" s="501"/>
    </row>
    <row r="155" spans="1:25" ht="12.75" customHeight="1" thickBot="1" thickTop="1">
      <c r="A155" s="183">
        <v>11</v>
      </c>
      <c r="B155" s="184" t="s">
        <v>156</v>
      </c>
      <c r="C155" s="184" t="s">
        <v>157</v>
      </c>
      <c r="D155" s="185"/>
      <c r="E155" s="186" t="s">
        <v>152</v>
      </c>
      <c r="F155" s="187" t="s">
        <v>153</v>
      </c>
      <c r="G155" s="283" t="s">
        <v>143</v>
      </c>
      <c r="H155" s="164"/>
      <c r="I155" s="282">
        <v>5</v>
      </c>
      <c r="J155" s="513"/>
      <c r="K155" s="515" t="s">
        <v>351</v>
      </c>
      <c r="L155" s="433" t="s">
        <v>321</v>
      </c>
      <c r="M155" s="385"/>
      <c r="N155" s="386"/>
      <c r="O155" s="259" t="s">
        <v>348</v>
      </c>
      <c r="P155" s="256" t="s">
        <v>349</v>
      </c>
      <c r="Q155" s="257">
        <v>0.1</v>
      </c>
      <c r="R155" s="164">
        <v>300</v>
      </c>
      <c r="S155" s="164">
        <v>0.01</v>
      </c>
      <c r="T155" s="258">
        <v>4.69</v>
      </c>
      <c r="U155" s="278"/>
      <c r="V155" s="164"/>
      <c r="W155" s="164"/>
      <c r="X155" s="256"/>
      <c r="Y155" s="500">
        <v>4</v>
      </c>
    </row>
    <row r="156" spans="1:25" ht="12.75" customHeight="1">
      <c r="A156" s="188"/>
      <c r="B156" s="188"/>
      <c r="C156" s="188"/>
      <c r="D156" s="188"/>
      <c r="E156" s="189"/>
      <c r="F156" s="189"/>
      <c r="G156" s="155" t="s">
        <v>317</v>
      </c>
      <c r="H156" s="144"/>
      <c r="I156" s="213">
        <v>100</v>
      </c>
      <c r="J156" s="513"/>
      <c r="K156" s="501"/>
      <c r="L156" s="209" t="s">
        <v>322</v>
      </c>
      <c r="M156" s="210"/>
      <c r="N156" s="211"/>
      <c r="O156" s="191" t="s">
        <v>327</v>
      </c>
      <c r="P156" s="178" t="s">
        <v>349</v>
      </c>
      <c r="Q156" s="179">
        <v>-80</v>
      </c>
      <c r="R156" s="162">
        <v>300</v>
      </c>
      <c r="S156" s="162">
        <v>0.01</v>
      </c>
      <c r="T156" s="180">
        <v>3.59</v>
      </c>
      <c r="U156" s="181"/>
      <c r="V156" s="162"/>
      <c r="W156" s="162"/>
      <c r="X156" s="178"/>
      <c r="Y156" s="501"/>
    </row>
    <row r="157" spans="1:25" ht="12.75" customHeight="1">
      <c r="A157" s="188"/>
      <c r="B157" s="188"/>
      <c r="C157" s="188"/>
      <c r="D157" s="188"/>
      <c r="E157" s="189"/>
      <c r="F157" s="189"/>
      <c r="G157" s="155"/>
      <c r="H157" s="144"/>
      <c r="I157" s="213"/>
      <c r="J157" s="513"/>
      <c r="K157" s="501"/>
      <c r="L157" s="209" t="s">
        <v>323</v>
      </c>
      <c r="M157" s="210"/>
      <c r="N157" s="211"/>
      <c r="O157" s="191" t="s">
        <v>319</v>
      </c>
      <c r="P157" s="178" t="s">
        <v>350</v>
      </c>
      <c r="Q157" s="179">
        <v>0</v>
      </c>
      <c r="R157" s="162">
        <v>359.9</v>
      </c>
      <c r="S157" s="162">
        <v>0.1</v>
      </c>
      <c r="T157" s="180">
        <v>80</v>
      </c>
      <c r="U157" s="181"/>
      <c r="V157" s="162"/>
      <c r="W157" s="162"/>
      <c r="X157" s="178"/>
      <c r="Y157" s="501"/>
    </row>
    <row r="158" spans="1:25" ht="12.75" customHeight="1">
      <c r="A158" s="188"/>
      <c r="B158" s="188"/>
      <c r="C158" s="188"/>
      <c r="D158" s="188"/>
      <c r="E158" s="189"/>
      <c r="F158" s="189"/>
      <c r="G158" s="155"/>
      <c r="H158" s="144"/>
      <c r="I158" s="213"/>
      <c r="J158" s="513"/>
      <c r="K158" s="501"/>
      <c r="L158" s="209" t="s">
        <v>324</v>
      </c>
      <c r="M158" s="210"/>
      <c r="N158" s="211"/>
      <c r="O158" s="191" t="s">
        <v>320</v>
      </c>
      <c r="P158" s="178" t="s">
        <v>100</v>
      </c>
      <c r="Q158" s="179">
        <v>1</v>
      </c>
      <c r="R158" s="162">
        <v>1.5</v>
      </c>
      <c r="S158" s="162">
        <v>0.01</v>
      </c>
      <c r="T158" s="180">
        <v>1.05</v>
      </c>
      <c r="U158" s="181"/>
      <c r="V158" s="162"/>
      <c r="W158" s="162"/>
      <c r="X158" s="178"/>
      <c r="Y158" s="501"/>
    </row>
    <row r="159" spans="1:25" ht="12.75" customHeight="1">
      <c r="A159" s="188"/>
      <c r="B159" s="188"/>
      <c r="C159" s="188"/>
      <c r="D159" s="188"/>
      <c r="E159" s="189"/>
      <c r="F159" s="189"/>
      <c r="G159" s="155"/>
      <c r="H159" s="144"/>
      <c r="I159" s="213"/>
      <c r="J159" s="513"/>
      <c r="K159" s="501"/>
      <c r="L159" s="209" t="s">
        <v>330</v>
      </c>
      <c r="M159" s="210"/>
      <c r="N159" s="211"/>
      <c r="O159" s="191" t="s">
        <v>325</v>
      </c>
      <c r="P159" s="178" t="s">
        <v>349</v>
      </c>
      <c r="Q159" s="179">
        <v>0.1</v>
      </c>
      <c r="R159" s="162">
        <v>300</v>
      </c>
      <c r="S159" s="162">
        <v>0.01</v>
      </c>
      <c r="T159" s="180">
        <v>38.21</v>
      </c>
      <c r="U159" s="181"/>
      <c r="V159" s="162"/>
      <c r="W159" s="162"/>
      <c r="X159" s="178"/>
      <c r="Y159" s="501"/>
    </row>
    <row r="160" spans="1:25" ht="12.75" customHeight="1">
      <c r="A160" s="188"/>
      <c r="B160" s="188"/>
      <c r="C160" s="188"/>
      <c r="D160" s="188"/>
      <c r="E160" s="189"/>
      <c r="F160" s="189"/>
      <c r="G160" s="155"/>
      <c r="H160" s="144"/>
      <c r="I160" s="213"/>
      <c r="J160" s="513"/>
      <c r="K160" s="501"/>
      <c r="L160" s="209" t="s">
        <v>331</v>
      </c>
      <c r="M160" s="210"/>
      <c r="N160" s="211"/>
      <c r="O160" s="191" t="s">
        <v>326</v>
      </c>
      <c r="P160" s="178" t="s">
        <v>349</v>
      </c>
      <c r="Q160" s="179">
        <v>-80</v>
      </c>
      <c r="R160" s="162">
        <v>300</v>
      </c>
      <c r="S160" s="162">
        <v>0.01</v>
      </c>
      <c r="T160" s="180">
        <v>1.69</v>
      </c>
      <c r="U160" s="181"/>
      <c r="V160" s="162"/>
      <c r="W160" s="162"/>
      <c r="X160" s="178"/>
      <c r="Y160" s="501"/>
    </row>
    <row r="161" spans="1:25" ht="12.75" customHeight="1">
      <c r="A161" s="188"/>
      <c r="B161" s="188"/>
      <c r="C161" s="188"/>
      <c r="D161" s="188"/>
      <c r="E161" s="189"/>
      <c r="F161" s="189"/>
      <c r="G161" s="155"/>
      <c r="H161" s="144"/>
      <c r="I161" s="213"/>
      <c r="J161" s="513"/>
      <c r="K161" s="501"/>
      <c r="L161" s="209" t="s">
        <v>332</v>
      </c>
      <c r="M161" s="210"/>
      <c r="N161" s="211"/>
      <c r="O161" s="191" t="s">
        <v>328</v>
      </c>
      <c r="P161" s="178" t="s">
        <v>350</v>
      </c>
      <c r="Q161" s="179">
        <v>0</v>
      </c>
      <c r="R161" s="162">
        <v>359.9</v>
      </c>
      <c r="S161" s="162">
        <v>0.1</v>
      </c>
      <c r="T161" s="180">
        <v>270</v>
      </c>
      <c r="U161" s="181"/>
      <c r="V161" s="162"/>
      <c r="W161" s="162"/>
      <c r="X161" s="178"/>
      <c r="Y161" s="501"/>
    </row>
    <row r="162" spans="1:25" ht="12.75" customHeight="1">
      <c r="A162" s="188"/>
      <c r="B162" s="188"/>
      <c r="C162" s="188"/>
      <c r="D162" s="188"/>
      <c r="E162" s="189"/>
      <c r="F162" s="189"/>
      <c r="G162" s="155"/>
      <c r="H162" s="144"/>
      <c r="I162" s="213"/>
      <c r="J162" s="513"/>
      <c r="K162" s="501"/>
      <c r="L162" s="209" t="s">
        <v>333</v>
      </c>
      <c r="M162" s="210"/>
      <c r="N162" s="211"/>
      <c r="O162" s="191" t="s">
        <v>329</v>
      </c>
      <c r="P162" s="178" t="s">
        <v>100</v>
      </c>
      <c r="Q162" s="179">
        <v>1</v>
      </c>
      <c r="R162" s="162">
        <v>1.5</v>
      </c>
      <c r="S162" s="162">
        <v>1.01</v>
      </c>
      <c r="T162" s="180">
        <v>1.05</v>
      </c>
      <c r="U162" s="181"/>
      <c r="V162" s="162"/>
      <c r="W162" s="162"/>
      <c r="X162" s="178"/>
      <c r="Y162" s="501"/>
    </row>
    <row r="163" spans="1:25" ht="12.75" customHeight="1">
      <c r="A163" s="188"/>
      <c r="B163" s="188"/>
      <c r="C163" s="188"/>
      <c r="D163" s="188"/>
      <c r="E163" s="189"/>
      <c r="F163" s="189"/>
      <c r="G163" s="155"/>
      <c r="H163" s="144"/>
      <c r="I163" s="213"/>
      <c r="J163" s="513"/>
      <c r="K163" s="501"/>
      <c r="L163" s="209" t="s">
        <v>341</v>
      </c>
      <c r="M163" s="210"/>
      <c r="N163" s="211"/>
      <c r="O163" s="191" t="s">
        <v>334</v>
      </c>
      <c r="P163" s="178" t="s">
        <v>350</v>
      </c>
      <c r="Q163" s="179">
        <v>0</v>
      </c>
      <c r="R163" s="162">
        <v>359.9</v>
      </c>
      <c r="S163" s="162">
        <v>0.1</v>
      </c>
      <c r="T163" s="180">
        <v>0</v>
      </c>
      <c r="U163" s="181"/>
      <c r="V163" s="162"/>
      <c r="W163" s="162"/>
      <c r="X163" s="178"/>
      <c r="Y163" s="501"/>
    </row>
    <row r="164" spans="1:25" ht="12.75" customHeight="1">
      <c r="A164" s="188"/>
      <c r="B164" s="188"/>
      <c r="C164" s="188"/>
      <c r="D164" s="188"/>
      <c r="E164" s="189"/>
      <c r="F164" s="189"/>
      <c r="G164" s="155"/>
      <c r="H164" s="144"/>
      <c r="I164" s="213"/>
      <c r="J164" s="513"/>
      <c r="K164" s="501"/>
      <c r="L164" s="209" t="s">
        <v>342</v>
      </c>
      <c r="M164" s="210"/>
      <c r="N164" s="211"/>
      <c r="O164" s="191" t="s">
        <v>335</v>
      </c>
      <c r="P164" s="178" t="s">
        <v>120</v>
      </c>
      <c r="Q164" s="179">
        <v>0.01</v>
      </c>
      <c r="R164" s="162">
        <v>0.02</v>
      </c>
      <c r="S164" s="162">
        <v>0.001</v>
      </c>
      <c r="T164" s="180">
        <v>0.02</v>
      </c>
      <c r="U164" s="181"/>
      <c r="V164" s="162"/>
      <c r="W164" s="162"/>
      <c r="X164" s="178"/>
      <c r="Y164" s="501"/>
    </row>
    <row r="165" spans="1:25" ht="12.75" customHeight="1">
      <c r="A165" s="188"/>
      <c r="B165" s="188"/>
      <c r="C165" s="188"/>
      <c r="D165" s="188"/>
      <c r="E165" s="189"/>
      <c r="F165" s="189"/>
      <c r="G165" s="155"/>
      <c r="H165" s="144"/>
      <c r="I165" s="213"/>
      <c r="J165" s="513"/>
      <c r="K165" s="501"/>
      <c r="L165" s="209" t="s">
        <v>343</v>
      </c>
      <c r="M165" s="210"/>
      <c r="N165" s="211"/>
      <c r="O165" s="191" t="s">
        <v>336</v>
      </c>
      <c r="P165" s="178" t="s">
        <v>120</v>
      </c>
      <c r="Q165" s="179">
        <v>0.01</v>
      </c>
      <c r="R165" s="162">
        <v>0.02</v>
      </c>
      <c r="S165" s="162">
        <v>0.001</v>
      </c>
      <c r="T165" s="180">
        <v>0.02</v>
      </c>
      <c r="U165" s="181"/>
      <c r="V165" s="162"/>
      <c r="W165" s="162"/>
      <c r="X165" s="178"/>
      <c r="Y165" s="501"/>
    </row>
    <row r="166" spans="1:25" ht="12.75" customHeight="1">
      <c r="A166" s="188"/>
      <c r="B166" s="188"/>
      <c r="C166" s="188"/>
      <c r="D166" s="188"/>
      <c r="E166" s="189"/>
      <c r="F166" s="189"/>
      <c r="G166" s="155"/>
      <c r="H166" s="144"/>
      <c r="I166" s="213"/>
      <c r="J166" s="513"/>
      <c r="K166" s="501"/>
      <c r="L166" s="209" t="s">
        <v>344</v>
      </c>
      <c r="M166" s="210"/>
      <c r="N166" s="211"/>
      <c r="O166" s="191" t="s">
        <v>337</v>
      </c>
      <c r="P166" s="178" t="s">
        <v>120</v>
      </c>
      <c r="Q166" s="179">
        <v>0.1</v>
      </c>
      <c r="R166" s="162">
        <v>10</v>
      </c>
      <c r="S166" s="162">
        <v>0.1</v>
      </c>
      <c r="T166" s="180">
        <v>0.5</v>
      </c>
      <c r="U166" s="181"/>
      <c r="V166" s="162"/>
      <c r="W166" s="162"/>
      <c r="X166" s="178"/>
      <c r="Y166" s="501"/>
    </row>
    <row r="167" spans="1:25" ht="12.75" customHeight="1">
      <c r="A167" s="188"/>
      <c r="B167" s="188"/>
      <c r="C167" s="188"/>
      <c r="D167" s="188"/>
      <c r="E167" s="189"/>
      <c r="F167" s="189"/>
      <c r="G167" s="155"/>
      <c r="H167" s="144"/>
      <c r="I167" s="213"/>
      <c r="J167" s="513"/>
      <c r="K167" s="501"/>
      <c r="L167" s="209" t="s">
        <v>345</v>
      </c>
      <c r="M167" s="210"/>
      <c r="N167" s="211"/>
      <c r="O167" s="191" t="s">
        <v>338</v>
      </c>
      <c r="P167" s="178" t="s">
        <v>100</v>
      </c>
      <c r="Q167" s="179">
        <v>1</v>
      </c>
      <c r="R167" s="162">
        <v>5</v>
      </c>
      <c r="S167" s="162">
        <v>1</v>
      </c>
      <c r="T167" s="180">
        <v>1</v>
      </c>
      <c r="U167" s="181"/>
      <c r="V167" s="162"/>
      <c r="W167" s="162"/>
      <c r="X167" s="178"/>
      <c r="Y167" s="501"/>
    </row>
    <row r="168" spans="1:25" ht="12.75" customHeight="1">
      <c r="A168" s="188"/>
      <c r="B168" s="188"/>
      <c r="C168" s="188"/>
      <c r="D168" s="188"/>
      <c r="E168" s="189"/>
      <c r="F168" s="189"/>
      <c r="G168" s="155"/>
      <c r="H168" s="144"/>
      <c r="I168" s="213"/>
      <c r="J168" s="513"/>
      <c r="K168" s="501"/>
      <c r="L168" s="209" t="s">
        <v>346</v>
      </c>
      <c r="M168" s="210"/>
      <c r="N168" s="211"/>
      <c r="O168" s="191" t="s">
        <v>339</v>
      </c>
      <c r="P168" s="178" t="s">
        <v>100</v>
      </c>
      <c r="Q168" s="179">
        <v>1</v>
      </c>
      <c r="R168" s="162">
        <v>5</v>
      </c>
      <c r="S168" s="162">
        <v>1</v>
      </c>
      <c r="T168" s="180">
        <v>2</v>
      </c>
      <c r="U168" s="181"/>
      <c r="V168" s="162"/>
      <c r="W168" s="162"/>
      <c r="X168" s="178"/>
      <c r="Y168" s="501"/>
    </row>
    <row r="169" spans="1:25" ht="12.75" customHeight="1" thickBot="1">
      <c r="A169" s="188"/>
      <c r="B169" s="188"/>
      <c r="C169" s="188"/>
      <c r="D169" s="188"/>
      <c r="E169" s="189"/>
      <c r="F169" s="189"/>
      <c r="G169" s="287"/>
      <c r="H169" s="269"/>
      <c r="I169" s="391"/>
      <c r="J169" s="513"/>
      <c r="K169" s="501"/>
      <c r="L169" s="209" t="s">
        <v>347</v>
      </c>
      <c r="M169" s="210"/>
      <c r="N169" s="211"/>
      <c r="O169" s="191" t="s">
        <v>340</v>
      </c>
      <c r="P169" s="178" t="s">
        <v>100</v>
      </c>
      <c r="Q169" s="179">
        <v>1</v>
      </c>
      <c r="R169" s="162">
        <v>8</v>
      </c>
      <c r="S169" s="162">
        <v>1</v>
      </c>
      <c r="T169" s="180">
        <v>3</v>
      </c>
      <c r="U169" s="181"/>
      <c r="V169" s="162"/>
      <c r="W169" s="162"/>
      <c r="X169" s="178"/>
      <c r="Y169" s="501"/>
    </row>
    <row r="170" spans="1:25" ht="15" customHeight="1" thickTop="1">
      <c r="A170" s="188"/>
      <c r="B170" s="188"/>
      <c r="C170" s="188"/>
      <c r="D170" s="188"/>
      <c r="E170" s="189"/>
      <c r="F170" s="189"/>
      <c r="G170" s="281" t="s">
        <v>143</v>
      </c>
      <c r="H170" s="149"/>
      <c r="I170" s="194">
        <v>5</v>
      </c>
      <c r="J170" s="513"/>
      <c r="K170" s="498" t="s">
        <v>353</v>
      </c>
      <c r="L170" s="385" t="s">
        <v>122</v>
      </c>
      <c r="M170" s="385"/>
      <c r="N170" s="386"/>
      <c r="O170" s="259" t="s">
        <v>178</v>
      </c>
      <c r="P170" s="256" t="s">
        <v>5</v>
      </c>
      <c r="Q170" s="257">
        <v>0.05</v>
      </c>
      <c r="R170" s="164">
        <v>40</v>
      </c>
      <c r="S170" s="164">
        <v>0.01</v>
      </c>
      <c r="T170" s="258">
        <v>0.1</v>
      </c>
      <c r="U170" s="278"/>
      <c r="V170" s="164"/>
      <c r="W170" s="164"/>
      <c r="X170" s="256"/>
      <c r="Y170" s="500">
        <v>4</v>
      </c>
    </row>
    <row r="171" spans="1:25" ht="15" customHeight="1" thickBot="1">
      <c r="A171" s="188"/>
      <c r="B171" s="188"/>
      <c r="C171" s="188"/>
      <c r="D171" s="188"/>
      <c r="E171" s="189"/>
      <c r="F171" s="189"/>
      <c r="G171" s="197"/>
      <c r="H171" s="179"/>
      <c r="I171" s="378"/>
      <c r="J171" s="513"/>
      <c r="K171" s="501"/>
      <c r="L171" s="210" t="s">
        <v>123</v>
      </c>
      <c r="M171" s="210"/>
      <c r="N171" s="211"/>
      <c r="O171" s="191" t="s">
        <v>124</v>
      </c>
      <c r="P171" s="178" t="s">
        <v>100</v>
      </c>
      <c r="Q171" s="179">
        <v>0.5</v>
      </c>
      <c r="R171" s="162">
        <v>1</v>
      </c>
      <c r="S171" s="162">
        <v>0.01</v>
      </c>
      <c r="T171" s="180">
        <v>0.95</v>
      </c>
      <c r="U171" s="181"/>
      <c r="V171" s="162"/>
      <c r="W171" s="162"/>
      <c r="X171" s="178"/>
      <c r="Y171" s="501"/>
    </row>
    <row r="172" spans="1:25" ht="15" customHeight="1" thickTop="1">
      <c r="A172" s="188"/>
      <c r="B172" s="188"/>
      <c r="C172" s="188"/>
      <c r="D172" s="188"/>
      <c r="E172" s="189"/>
      <c r="F172" s="189"/>
      <c r="G172" s="283" t="s">
        <v>144</v>
      </c>
      <c r="H172" s="164"/>
      <c r="I172" s="282">
        <v>57.74</v>
      </c>
      <c r="J172" s="513"/>
      <c r="K172" s="498" t="s">
        <v>354</v>
      </c>
      <c r="L172" s="385" t="s">
        <v>126</v>
      </c>
      <c r="M172" s="385"/>
      <c r="N172" s="386"/>
      <c r="O172" s="259" t="s">
        <v>178</v>
      </c>
      <c r="P172" s="256" t="s">
        <v>5</v>
      </c>
      <c r="Q172" s="257">
        <v>0.05</v>
      </c>
      <c r="R172" s="164">
        <v>40</v>
      </c>
      <c r="S172" s="164">
        <v>0.001</v>
      </c>
      <c r="T172" s="258">
        <v>1.1</v>
      </c>
      <c r="U172" s="278"/>
      <c r="V172" s="164"/>
      <c r="W172" s="164"/>
      <c r="X172" s="256"/>
      <c r="Y172" s="500">
        <v>4</v>
      </c>
    </row>
    <row r="173" spans="1:25" ht="15" customHeight="1" thickBot="1">
      <c r="A173" s="188"/>
      <c r="B173" s="188"/>
      <c r="C173" s="188"/>
      <c r="D173" s="188"/>
      <c r="E173" s="189"/>
      <c r="F173" s="189"/>
      <c r="G173" s="287"/>
      <c r="H173" s="269"/>
      <c r="I173" s="391"/>
      <c r="J173" s="513"/>
      <c r="K173" s="499"/>
      <c r="L173" s="387" t="s">
        <v>123</v>
      </c>
      <c r="M173" s="387"/>
      <c r="N173" s="388"/>
      <c r="O173" s="285" t="s">
        <v>147</v>
      </c>
      <c r="P173" s="270" t="s">
        <v>100</v>
      </c>
      <c r="Q173" s="269">
        <v>0.5</v>
      </c>
      <c r="R173" s="184">
        <v>1</v>
      </c>
      <c r="S173" s="184">
        <v>0.01</v>
      </c>
      <c r="T173" s="279">
        <v>0.95</v>
      </c>
      <c r="U173" s="280"/>
      <c r="V173" s="184"/>
      <c r="W173" s="184"/>
      <c r="X173" s="270"/>
      <c r="Y173" s="501"/>
    </row>
    <row r="174" spans="1:25" ht="15" customHeight="1" thickTop="1">
      <c r="A174" s="188"/>
      <c r="B174" s="188"/>
      <c r="C174" s="188"/>
      <c r="D174" s="188"/>
      <c r="E174" s="189"/>
      <c r="F174" s="189"/>
      <c r="G174" s="281" t="s">
        <v>143</v>
      </c>
      <c r="H174" s="148" t="s">
        <v>121</v>
      </c>
      <c r="I174" s="194">
        <v>5</v>
      </c>
      <c r="J174" s="513"/>
      <c r="K174" s="502" t="s">
        <v>355</v>
      </c>
      <c r="L174" s="379" t="s">
        <v>122</v>
      </c>
      <c r="M174" s="379"/>
      <c r="N174" s="380"/>
      <c r="O174" s="157" t="s">
        <v>178</v>
      </c>
      <c r="P174" s="153" t="s">
        <v>47</v>
      </c>
      <c r="Q174" s="148">
        <v>0.05</v>
      </c>
      <c r="R174" s="149">
        <v>40</v>
      </c>
      <c r="S174" s="149">
        <v>0.001</v>
      </c>
      <c r="T174" s="150">
        <v>0.5</v>
      </c>
      <c r="U174" s="159"/>
      <c r="V174" s="149"/>
      <c r="W174" s="149"/>
      <c r="X174" s="153"/>
      <c r="Y174" s="500">
        <v>4</v>
      </c>
    </row>
    <row r="175" spans="1:25" ht="15" customHeight="1" thickBot="1">
      <c r="A175" s="188"/>
      <c r="B175" s="188"/>
      <c r="C175" s="188"/>
      <c r="D175" s="188"/>
      <c r="E175" s="189"/>
      <c r="F175" s="189"/>
      <c r="G175" s="155"/>
      <c r="H175" s="145"/>
      <c r="I175" s="450"/>
      <c r="J175" s="513"/>
      <c r="K175" s="503"/>
      <c r="L175" s="463" t="s">
        <v>123</v>
      </c>
      <c r="M175" s="464"/>
      <c r="N175" s="465"/>
      <c r="O175" s="466" t="s">
        <v>147</v>
      </c>
      <c r="P175" s="377" t="s">
        <v>100</v>
      </c>
      <c r="Q175" s="376">
        <v>0.5</v>
      </c>
      <c r="R175" s="435">
        <v>1</v>
      </c>
      <c r="S175" s="435">
        <v>0.01</v>
      </c>
      <c r="T175" s="436">
        <v>0.95</v>
      </c>
      <c r="U175" s="394"/>
      <c r="V175" s="435"/>
      <c r="W175" s="435"/>
      <c r="X175" s="377"/>
      <c r="Y175" s="501"/>
    </row>
    <row r="176" spans="1:25" ht="15" customHeight="1" thickTop="1">
      <c r="A176" s="202"/>
      <c r="B176" s="162"/>
      <c r="C176" s="162"/>
      <c r="D176" s="203"/>
      <c r="E176" s="204"/>
      <c r="F176" s="205"/>
      <c r="G176" s="468"/>
      <c r="H176" s="469"/>
      <c r="I176" s="470"/>
      <c r="J176" s="513"/>
      <c r="K176" s="308" t="s">
        <v>227</v>
      </c>
      <c r="L176" s="309"/>
      <c r="M176" s="309"/>
      <c r="N176" s="310"/>
      <c r="O176" s="474" t="s">
        <v>356</v>
      </c>
      <c r="P176" s="312" t="s">
        <v>6</v>
      </c>
      <c r="Q176" s="475">
        <v>0</v>
      </c>
      <c r="R176" s="314">
        <v>9999</v>
      </c>
      <c r="S176" s="317">
        <v>0.001</v>
      </c>
      <c r="T176" s="316">
        <v>0.5</v>
      </c>
      <c r="U176" s="313"/>
      <c r="V176" s="314"/>
      <c r="W176" s="314"/>
      <c r="X176" s="312"/>
      <c r="Y176" s="161"/>
    </row>
    <row r="177" spans="1:25" ht="15" customHeight="1" thickBot="1">
      <c r="A177" s="351"/>
      <c r="B177" s="351"/>
      <c r="C177" s="351"/>
      <c r="D177" s="432"/>
      <c r="E177" s="467"/>
      <c r="F177" s="467"/>
      <c r="G177" s="471"/>
      <c r="H177" s="472"/>
      <c r="I177" s="473"/>
      <c r="J177" s="514"/>
      <c r="K177" s="476" t="s">
        <v>227</v>
      </c>
      <c r="L177" s="477"/>
      <c r="M177" s="477"/>
      <c r="N177" s="478"/>
      <c r="O177" s="479" t="s">
        <v>357</v>
      </c>
      <c r="P177" s="480" t="s">
        <v>6</v>
      </c>
      <c r="Q177" s="481">
        <v>0</v>
      </c>
      <c r="R177" s="482">
        <v>9999</v>
      </c>
      <c r="S177" s="483">
        <v>0.001</v>
      </c>
      <c r="T177" s="461">
        <v>0.5</v>
      </c>
      <c r="U177" s="484"/>
      <c r="V177" s="482"/>
      <c r="W177" s="482"/>
      <c r="X177" s="485"/>
      <c r="Y177" s="200"/>
    </row>
    <row r="178" spans="1:25" ht="12.75" customHeight="1" thickBot="1" thickTop="1">
      <c r="A178" s="183">
        <v>11</v>
      </c>
      <c r="B178" s="184" t="s">
        <v>156</v>
      </c>
      <c r="C178" s="184" t="s">
        <v>157</v>
      </c>
      <c r="D178" s="185"/>
      <c r="E178" s="186" t="s">
        <v>152</v>
      </c>
      <c r="F178" s="187" t="s">
        <v>153</v>
      </c>
      <c r="G178" s="283" t="s">
        <v>359</v>
      </c>
      <c r="H178" s="164"/>
      <c r="I178" s="282">
        <v>100</v>
      </c>
      <c r="J178" s="512" t="s">
        <v>358</v>
      </c>
      <c r="K178" s="515" t="s">
        <v>358</v>
      </c>
      <c r="L178" s="433" t="s">
        <v>382</v>
      </c>
      <c r="M178" s="385"/>
      <c r="N178" s="386"/>
      <c r="O178" s="259" t="s">
        <v>363</v>
      </c>
      <c r="P178" s="256" t="s">
        <v>5</v>
      </c>
      <c r="Q178" s="257">
        <v>0.5</v>
      </c>
      <c r="R178" s="164">
        <v>1</v>
      </c>
      <c r="S178" s="164">
        <v>0.01</v>
      </c>
      <c r="T178" s="258">
        <v>0.8</v>
      </c>
      <c r="U178" s="278"/>
      <c r="V178" s="164"/>
      <c r="W178" s="164"/>
      <c r="X178" s="256"/>
      <c r="Y178" s="500">
        <v>4</v>
      </c>
    </row>
    <row r="179" spans="1:25" ht="12.75" customHeight="1">
      <c r="A179" s="188"/>
      <c r="B179" s="188"/>
      <c r="C179" s="188"/>
      <c r="D179" s="188"/>
      <c r="E179" s="189"/>
      <c r="F179" s="189"/>
      <c r="G179" s="155" t="s">
        <v>360</v>
      </c>
      <c r="H179" s="144"/>
      <c r="I179" s="213">
        <v>100</v>
      </c>
      <c r="J179" s="513"/>
      <c r="K179" s="501"/>
      <c r="L179" s="209" t="s">
        <v>375</v>
      </c>
      <c r="M179" s="210"/>
      <c r="N179" s="211"/>
      <c r="O179" s="191" t="s">
        <v>364</v>
      </c>
      <c r="P179" s="178" t="s">
        <v>100</v>
      </c>
      <c r="Q179" s="179">
        <v>0.5</v>
      </c>
      <c r="R179" s="162">
        <v>1</v>
      </c>
      <c r="S179" s="162">
        <v>0.01</v>
      </c>
      <c r="T179" s="180">
        <v>0.97</v>
      </c>
      <c r="U179" s="181"/>
      <c r="V179" s="162"/>
      <c r="W179" s="162"/>
      <c r="X179" s="178"/>
      <c r="Y179" s="501"/>
    </row>
    <row r="180" spans="1:25" ht="12.75" customHeight="1">
      <c r="A180" s="188"/>
      <c r="B180" s="188"/>
      <c r="C180" s="188"/>
      <c r="D180" s="188"/>
      <c r="E180" s="189"/>
      <c r="F180" s="189"/>
      <c r="G180" s="155"/>
      <c r="H180" s="144"/>
      <c r="I180" s="213"/>
      <c r="J180" s="513"/>
      <c r="K180" s="501"/>
      <c r="L180" s="209" t="s">
        <v>383</v>
      </c>
      <c r="M180" s="210"/>
      <c r="N180" s="211"/>
      <c r="O180" s="191" t="s">
        <v>365</v>
      </c>
      <c r="P180" s="178" t="s">
        <v>5</v>
      </c>
      <c r="Q180" s="179">
        <v>0.5</v>
      </c>
      <c r="R180" s="162">
        <v>1</v>
      </c>
      <c r="S180" s="162">
        <v>0.01</v>
      </c>
      <c r="T180" s="180">
        <v>0.8</v>
      </c>
      <c r="U180" s="181"/>
      <c r="V180" s="162"/>
      <c r="W180" s="162"/>
      <c r="X180" s="178"/>
      <c r="Y180" s="501"/>
    </row>
    <row r="181" spans="1:25" ht="12.75" customHeight="1">
      <c r="A181" s="188"/>
      <c r="B181" s="188"/>
      <c r="C181" s="188"/>
      <c r="D181" s="188"/>
      <c r="E181" s="189"/>
      <c r="F181" s="189"/>
      <c r="G181" s="155"/>
      <c r="H181" s="144"/>
      <c r="I181" s="213"/>
      <c r="J181" s="513"/>
      <c r="K181" s="501"/>
      <c r="L181" s="209" t="s">
        <v>376</v>
      </c>
      <c r="M181" s="210"/>
      <c r="N181" s="211"/>
      <c r="O181" s="191" t="s">
        <v>366</v>
      </c>
      <c r="P181" s="178" t="s">
        <v>100</v>
      </c>
      <c r="Q181" s="179">
        <v>0.5</v>
      </c>
      <c r="R181" s="162">
        <v>1</v>
      </c>
      <c r="S181" s="162">
        <v>0.01</v>
      </c>
      <c r="T181" s="180">
        <v>0.97</v>
      </c>
      <c r="U181" s="181"/>
      <c r="V181" s="162"/>
      <c r="W181" s="162"/>
      <c r="X181" s="178"/>
      <c r="Y181" s="501"/>
    </row>
    <row r="182" spans="1:25" ht="12.75" customHeight="1">
      <c r="A182" s="188"/>
      <c r="B182" s="188"/>
      <c r="C182" s="188"/>
      <c r="D182" s="188"/>
      <c r="E182" s="189"/>
      <c r="F182" s="189"/>
      <c r="G182" s="155"/>
      <c r="H182" s="144"/>
      <c r="I182" s="213"/>
      <c r="J182" s="513"/>
      <c r="K182" s="501"/>
      <c r="L182" s="209" t="s">
        <v>384</v>
      </c>
      <c r="M182" s="210"/>
      <c r="N182" s="211"/>
      <c r="O182" s="191" t="s">
        <v>367</v>
      </c>
      <c r="P182" s="178" t="s">
        <v>5</v>
      </c>
      <c r="Q182" s="179">
        <v>0.05</v>
      </c>
      <c r="R182" s="162">
        <v>40</v>
      </c>
      <c r="S182" s="162">
        <v>0.01</v>
      </c>
      <c r="T182" s="180">
        <v>0.05</v>
      </c>
      <c r="U182" s="181"/>
      <c r="V182" s="162"/>
      <c r="W182" s="162"/>
      <c r="X182" s="178"/>
      <c r="Y182" s="501"/>
    </row>
    <row r="183" spans="1:25" ht="12.75" customHeight="1">
      <c r="A183" s="188"/>
      <c r="B183" s="188"/>
      <c r="C183" s="188"/>
      <c r="D183" s="188"/>
      <c r="E183" s="189"/>
      <c r="F183" s="189"/>
      <c r="G183" s="155"/>
      <c r="H183" s="144"/>
      <c r="I183" s="213"/>
      <c r="J183" s="513"/>
      <c r="K183" s="501"/>
      <c r="L183" s="209" t="s">
        <v>377</v>
      </c>
      <c r="M183" s="210"/>
      <c r="N183" s="211"/>
      <c r="O183" s="191" t="s">
        <v>368</v>
      </c>
      <c r="P183" s="178" t="s">
        <v>100</v>
      </c>
      <c r="Q183" s="179">
        <v>1</v>
      </c>
      <c r="R183" s="162">
        <v>1.5</v>
      </c>
      <c r="S183" s="162">
        <v>0.01</v>
      </c>
      <c r="T183" s="180">
        <v>1.15</v>
      </c>
      <c r="U183" s="181"/>
      <c r="V183" s="162"/>
      <c r="W183" s="162"/>
      <c r="X183" s="178"/>
      <c r="Y183" s="501"/>
    </row>
    <row r="184" spans="1:25" ht="12.75" customHeight="1">
      <c r="A184" s="188"/>
      <c r="B184" s="188"/>
      <c r="C184" s="188"/>
      <c r="D184" s="188"/>
      <c r="E184" s="189"/>
      <c r="F184" s="189"/>
      <c r="G184" s="155"/>
      <c r="H184" s="144"/>
      <c r="I184" s="213"/>
      <c r="J184" s="513"/>
      <c r="K184" s="501"/>
      <c r="L184" s="209" t="s">
        <v>385</v>
      </c>
      <c r="M184" s="210"/>
      <c r="N184" s="211"/>
      <c r="O184" s="191" t="s">
        <v>369</v>
      </c>
      <c r="P184" s="178" t="s">
        <v>378</v>
      </c>
      <c r="Q184" s="179">
        <v>0.05</v>
      </c>
      <c r="R184" s="162">
        <v>0.5</v>
      </c>
      <c r="S184" s="162">
        <v>0.01</v>
      </c>
      <c r="T184" s="180">
        <v>0.2</v>
      </c>
      <c r="U184" s="181"/>
      <c r="V184" s="162"/>
      <c r="W184" s="162"/>
      <c r="X184" s="178"/>
      <c r="Y184" s="501"/>
    </row>
    <row r="185" spans="1:25" ht="12.75" customHeight="1">
      <c r="A185" s="188"/>
      <c r="B185" s="188"/>
      <c r="C185" s="188"/>
      <c r="D185" s="188"/>
      <c r="E185" s="189"/>
      <c r="F185" s="189"/>
      <c r="G185" s="155"/>
      <c r="H185" s="144"/>
      <c r="I185" s="213"/>
      <c r="J185" s="513"/>
      <c r="K185" s="501"/>
      <c r="L185" s="209" t="s">
        <v>379</v>
      </c>
      <c r="M185" s="210"/>
      <c r="N185" s="211"/>
      <c r="O185" s="191" t="s">
        <v>370</v>
      </c>
      <c r="P185" s="178" t="s">
        <v>100</v>
      </c>
      <c r="Q185" s="179">
        <v>1</v>
      </c>
      <c r="R185" s="162">
        <v>1.5</v>
      </c>
      <c r="S185" s="162">
        <v>1.01</v>
      </c>
      <c r="T185" s="180">
        <v>1.15</v>
      </c>
      <c r="U185" s="181"/>
      <c r="V185" s="162"/>
      <c r="W185" s="162"/>
      <c r="X185" s="178"/>
      <c r="Y185" s="501"/>
    </row>
    <row r="186" spans="1:25" ht="12.75" customHeight="1">
      <c r="A186" s="188"/>
      <c r="B186" s="188"/>
      <c r="C186" s="188"/>
      <c r="D186" s="188"/>
      <c r="E186" s="189"/>
      <c r="F186" s="189"/>
      <c r="G186" s="155"/>
      <c r="H186" s="144"/>
      <c r="I186" s="213"/>
      <c r="J186" s="513"/>
      <c r="K186" s="501"/>
      <c r="L186" s="209" t="s">
        <v>386</v>
      </c>
      <c r="M186" s="210"/>
      <c r="N186" s="211"/>
      <c r="O186" s="191" t="s">
        <v>371</v>
      </c>
      <c r="P186" s="178" t="s">
        <v>350</v>
      </c>
      <c r="Q186" s="179">
        <v>0</v>
      </c>
      <c r="R186" s="162">
        <v>75</v>
      </c>
      <c r="S186" s="162">
        <v>0.1</v>
      </c>
      <c r="T186" s="180">
        <v>25</v>
      </c>
      <c r="U186" s="181"/>
      <c r="V186" s="162"/>
      <c r="W186" s="162"/>
      <c r="X186" s="178"/>
      <c r="Y186" s="501"/>
    </row>
    <row r="187" spans="1:25" ht="12.75" customHeight="1">
      <c r="A187" s="188"/>
      <c r="B187" s="188"/>
      <c r="C187" s="188"/>
      <c r="D187" s="188"/>
      <c r="E187" s="189"/>
      <c r="F187" s="189"/>
      <c r="G187" s="155"/>
      <c r="H187" s="144"/>
      <c r="I187" s="213"/>
      <c r="J187" s="513"/>
      <c r="K187" s="501"/>
      <c r="L187" s="209" t="s">
        <v>380</v>
      </c>
      <c r="M187" s="210"/>
      <c r="N187" s="211"/>
      <c r="O187" s="191" t="s">
        <v>372</v>
      </c>
      <c r="P187" s="178" t="s">
        <v>100</v>
      </c>
      <c r="Q187" s="179">
        <v>1</v>
      </c>
      <c r="R187" s="162">
        <v>1.5</v>
      </c>
      <c r="S187" s="162">
        <v>0.01</v>
      </c>
      <c r="T187" s="180">
        <v>1.05</v>
      </c>
      <c r="U187" s="181"/>
      <c r="V187" s="162"/>
      <c r="W187" s="162"/>
      <c r="X187" s="178"/>
      <c r="Y187" s="501"/>
    </row>
    <row r="188" spans="1:25" ht="12.75" customHeight="1">
      <c r="A188" s="188"/>
      <c r="B188" s="188"/>
      <c r="C188" s="188"/>
      <c r="D188" s="188"/>
      <c r="E188" s="189"/>
      <c r="F188" s="189"/>
      <c r="G188" s="155"/>
      <c r="H188" s="144"/>
      <c r="I188" s="213"/>
      <c r="J188" s="513"/>
      <c r="K188" s="501"/>
      <c r="L188" s="209" t="s">
        <v>387</v>
      </c>
      <c r="M188" s="210"/>
      <c r="N188" s="211"/>
      <c r="O188" s="191" t="s">
        <v>373</v>
      </c>
      <c r="P188" s="178" t="s">
        <v>120</v>
      </c>
      <c r="Q188" s="179">
        <v>0</v>
      </c>
      <c r="R188" s="162">
        <v>1</v>
      </c>
      <c r="S188" s="162">
        <v>0.15</v>
      </c>
      <c r="T188" s="180">
        <v>0.15</v>
      </c>
      <c r="U188" s="181"/>
      <c r="V188" s="162"/>
      <c r="W188" s="162"/>
      <c r="X188" s="178"/>
      <c r="Y188" s="501"/>
    </row>
    <row r="189" spans="1:25" ht="12.75" customHeight="1" thickBot="1">
      <c r="A189" s="188"/>
      <c r="B189" s="188"/>
      <c r="C189" s="188"/>
      <c r="D189" s="188"/>
      <c r="E189" s="189"/>
      <c r="F189" s="189"/>
      <c r="G189" s="155"/>
      <c r="H189" s="144"/>
      <c r="I189" s="213"/>
      <c r="J189" s="513"/>
      <c r="K189" s="501"/>
      <c r="L189" s="209" t="s">
        <v>381</v>
      </c>
      <c r="M189" s="210"/>
      <c r="N189" s="211"/>
      <c r="O189" s="191" t="s">
        <v>374</v>
      </c>
      <c r="P189" s="178" t="s">
        <v>350</v>
      </c>
      <c r="Q189" s="179">
        <v>0</v>
      </c>
      <c r="R189" s="162">
        <v>359.9</v>
      </c>
      <c r="S189" s="162">
        <v>0.1</v>
      </c>
      <c r="T189" s="180">
        <v>0</v>
      </c>
      <c r="U189" s="181"/>
      <c r="V189" s="162"/>
      <c r="W189" s="162"/>
      <c r="X189" s="178"/>
      <c r="Y189" s="501"/>
    </row>
    <row r="190" spans="1:25" ht="15" customHeight="1" thickTop="1">
      <c r="A190" s="188"/>
      <c r="B190" s="188"/>
      <c r="C190" s="188"/>
      <c r="D190" s="188"/>
      <c r="E190" s="189"/>
      <c r="F190" s="189"/>
      <c r="G190" s="281" t="s">
        <v>143</v>
      </c>
      <c r="H190" s="149"/>
      <c r="I190" s="194">
        <v>5</v>
      </c>
      <c r="J190" s="513"/>
      <c r="K190" s="498" t="s">
        <v>361</v>
      </c>
      <c r="L190" s="385" t="s">
        <v>126</v>
      </c>
      <c r="M190" s="385"/>
      <c r="N190" s="386"/>
      <c r="O190" s="259" t="s">
        <v>186</v>
      </c>
      <c r="P190" s="256" t="s">
        <v>5</v>
      </c>
      <c r="Q190" s="257">
        <v>0.003</v>
      </c>
      <c r="R190" s="164">
        <v>2.64</v>
      </c>
      <c r="S190" s="164">
        <v>0.01</v>
      </c>
      <c r="T190" s="258">
        <v>0.2</v>
      </c>
      <c r="U190" s="278"/>
      <c r="V190" s="164"/>
      <c r="W190" s="164"/>
      <c r="X190" s="256"/>
      <c r="Y190" s="500">
        <v>4</v>
      </c>
    </row>
    <row r="191" spans="1:25" ht="15" customHeight="1" thickBot="1">
      <c r="A191" s="188"/>
      <c r="B191" s="188"/>
      <c r="C191" s="188"/>
      <c r="D191" s="188"/>
      <c r="E191" s="189"/>
      <c r="F191" s="189"/>
      <c r="G191" s="197"/>
      <c r="H191" s="179"/>
      <c r="I191" s="378"/>
      <c r="J191" s="513"/>
      <c r="K191" s="501"/>
      <c r="L191" s="210" t="s">
        <v>123</v>
      </c>
      <c r="M191" s="210"/>
      <c r="N191" s="211"/>
      <c r="O191" s="191" t="s">
        <v>124</v>
      </c>
      <c r="P191" s="178" t="s">
        <v>100</v>
      </c>
      <c r="Q191" s="179">
        <v>1</v>
      </c>
      <c r="R191" s="162">
        <v>1.5</v>
      </c>
      <c r="S191" s="162">
        <v>0.01</v>
      </c>
      <c r="T191" s="180">
        <v>1.05</v>
      </c>
      <c r="U191" s="181"/>
      <c r="V191" s="162"/>
      <c r="W191" s="162"/>
      <c r="X191" s="178"/>
      <c r="Y191" s="501"/>
    </row>
    <row r="192" spans="1:25" ht="15" customHeight="1" thickTop="1">
      <c r="A192" s="188"/>
      <c r="B192" s="188"/>
      <c r="C192" s="188"/>
      <c r="D192" s="188"/>
      <c r="E192" s="189"/>
      <c r="F192" s="189"/>
      <c r="G192" s="283" t="s">
        <v>144</v>
      </c>
      <c r="H192" s="164"/>
      <c r="I192" s="282">
        <v>100</v>
      </c>
      <c r="J192" s="513"/>
      <c r="K192" s="498" t="s">
        <v>362</v>
      </c>
      <c r="L192" s="385" t="s">
        <v>126</v>
      </c>
      <c r="M192" s="385"/>
      <c r="N192" s="386"/>
      <c r="O192" s="259" t="s">
        <v>186</v>
      </c>
      <c r="P192" s="256" t="s">
        <v>5</v>
      </c>
      <c r="Q192" s="257">
        <v>0.003</v>
      </c>
      <c r="R192" s="164">
        <v>2.64</v>
      </c>
      <c r="S192" s="164">
        <v>0.001</v>
      </c>
      <c r="T192" s="258">
        <v>0.2</v>
      </c>
      <c r="U192" s="278"/>
      <c r="V192" s="164"/>
      <c r="W192" s="164"/>
      <c r="X192" s="256"/>
      <c r="Y192" s="500">
        <v>4</v>
      </c>
    </row>
    <row r="193" spans="1:25" ht="15" customHeight="1" thickBot="1">
      <c r="A193" s="188"/>
      <c r="B193" s="188"/>
      <c r="C193" s="188"/>
      <c r="D193" s="188"/>
      <c r="E193" s="189"/>
      <c r="F193" s="189"/>
      <c r="G193" s="287"/>
      <c r="H193" s="269"/>
      <c r="I193" s="391"/>
      <c r="J193" s="513"/>
      <c r="K193" s="499"/>
      <c r="L193" s="387" t="s">
        <v>123</v>
      </c>
      <c r="M193" s="387"/>
      <c r="N193" s="388"/>
      <c r="O193" s="285" t="s">
        <v>147</v>
      </c>
      <c r="P193" s="270" t="s">
        <v>100</v>
      </c>
      <c r="Q193" s="269">
        <v>1</v>
      </c>
      <c r="R193" s="184">
        <v>1.5</v>
      </c>
      <c r="S193" s="184">
        <v>0.01</v>
      </c>
      <c r="T193" s="279">
        <v>1.05</v>
      </c>
      <c r="U193" s="280"/>
      <c r="V193" s="184"/>
      <c r="W193" s="184"/>
      <c r="X193" s="270"/>
      <c r="Y193" s="501"/>
    </row>
    <row r="194" spans="1:25" ht="15" customHeight="1" thickTop="1">
      <c r="A194" s="202"/>
      <c r="B194" s="162"/>
      <c r="C194" s="162"/>
      <c r="D194" s="203"/>
      <c r="E194" s="204"/>
      <c r="F194" s="205"/>
      <c r="G194" s="468"/>
      <c r="H194" s="469"/>
      <c r="I194" s="486"/>
      <c r="J194" s="513"/>
      <c r="K194" s="308" t="s">
        <v>454</v>
      </c>
      <c r="L194" s="309"/>
      <c r="M194" s="309"/>
      <c r="N194" s="310"/>
      <c r="O194" s="474" t="s">
        <v>453</v>
      </c>
      <c r="P194" s="312" t="s">
        <v>6</v>
      </c>
      <c r="Q194" s="475">
        <v>0</v>
      </c>
      <c r="R194" s="314">
        <v>9999</v>
      </c>
      <c r="S194" s="317">
        <v>0.001</v>
      </c>
      <c r="T194" s="474">
        <v>1</v>
      </c>
      <c r="U194" s="313"/>
      <c r="V194" s="314"/>
      <c r="W194" s="314"/>
      <c r="X194" s="312"/>
      <c r="Y194" s="161"/>
    </row>
    <row r="195" spans="1:25" ht="15" customHeight="1" thickBot="1">
      <c r="A195" s="351"/>
      <c r="B195" s="351"/>
      <c r="C195" s="351"/>
      <c r="D195" s="432"/>
      <c r="E195" s="467"/>
      <c r="F195" s="467"/>
      <c r="G195" s="491"/>
      <c r="H195" s="492"/>
      <c r="I195" s="493"/>
      <c r="J195" s="513"/>
      <c r="K195" s="476" t="s">
        <v>400</v>
      </c>
      <c r="L195" s="477"/>
      <c r="M195" s="477"/>
      <c r="N195" s="478"/>
      <c r="O195" s="479" t="s">
        <v>399</v>
      </c>
      <c r="P195" s="480" t="s">
        <v>120</v>
      </c>
      <c r="Q195" s="481">
        <v>0</v>
      </c>
      <c r="R195" s="482">
        <v>9999</v>
      </c>
      <c r="S195" s="483">
        <v>0.001</v>
      </c>
      <c r="T195" s="479">
        <v>1</v>
      </c>
      <c r="U195" s="484"/>
      <c r="V195" s="482"/>
      <c r="W195" s="483"/>
      <c r="X195" s="485"/>
      <c r="Y195" s="200"/>
    </row>
    <row r="196" spans="1:25" s="345" customFormat="1" ht="15" customHeight="1" thickBot="1" thickTop="1">
      <c r="A196" s="188"/>
      <c r="B196" s="188"/>
      <c r="C196" s="188"/>
      <c r="D196" s="188"/>
      <c r="E196" s="189"/>
      <c r="F196" s="189"/>
      <c r="G196" s="495" t="s">
        <v>358</v>
      </c>
      <c r="H196" s="496"/>
      <c r="I196" s="496"/>
      <c r="J196" s="497"/>
      <c r="K196" s="224" t="s">
        <v>450</v>
      </c>
      <c r="L196" s="225"/>
      <c r="M196" s="225"/>
      <c r="N196" s="225"/>
      <c r="O196" s="321" t="s">
        <v>449</v>
      </c>
      <c r="P196" s="235" t="s">
        <v>100</v>
      </c>
      <c r="Q196" s="275">
        <v>0</v>
      </c>
      <c r="R196" s="237">
        <v>1</v>
      </c>
      <c r="S196" s="237" t="s">
        <v>100</v>
      </c>
      <c r="T196" s="238">
        <v>0</v>
      </c>
      <c r="U196" s="489"/>
      <c r="V196" s="239"/>
      <c r="W196" s="239"/>
      <c r="X196" s="226"/>
      <c r="Y196" s="200"/>
    </row>
    <row r="197" spans="1:25" s="345" customFormat="1" ht="15" customHeight="1" thickTop="1">
      <c r="A197" s="188"/>
      <c r="B197" s="188"/>
      <c r="C197" s="188"/>
      <c r="D197" s="188"/>
      <c r="E197" s="189"/>
      <c r="F197" s="189"/>
      <c r="G197" s="562" t="s">
        <v>199</v>
      </c>
      <c r="H197" s="563"/>
      <c r="I197" s="563"/>
      <c r="J197" s="564"/>
      <c r="K197" s="308" t="s">
        <v>238</v>
      </c>
      <c r="L197" s="309"/>
      <c r="M197" s="309"/>
      <c r="N197" s="310"/>
      <c r="O197" s="311" t="s">
        <v>388</v>
      </c>
      <c r="P197" s="312" t="s">
        <v>120</v>
      </c>
      <c r="Q197" s="313">
        <v>0</v>
      </c>
      <c r="R197" s="314">
        <v>9999</v>
      </c>
      <c r="S197" s="315">
        <v>0.001</v>
      </c>
      <c r="T197" s="212">
        <v>0.2</v>
      </c>
      <c r="U197" s="313"/>
      <c r="V197" s="314"/>
      <c r="W197" s="317"/>
      <c r="X197" s="315"/>
      <c r="Y197" s="200"/>
    </row>
    <row r="198" spans="1:25" s="345" customFormat="1" ht="15" customHeight="1">
      <c r="A198" s="188"/>
      <c r="B198" s="188"/>
      <c r="C198" s="188"/>
      <c r="D198" s="188"/>
      <c r="E198" s="189"/>
      <c r="F198" s="189"/>
      <c r="G198" s="565"/>
      <c r="H198" s="566"/>
      <c r="I198" s="566"/>
      <c r="J198" s="567"/>
      <c r="K198" s="247" t="s">
        <v>227</v>
      </c>
      <c r="L198" s="240"/>
      <c r="M198" s="240"/>
      <c r="N198" s="241"/>
      <c r="O198" s="318" t="s">
        <v>389</v>
      </c>
      <c r="P198" s="261" t="s">
        <v>120</v>
      </c>
      <c r="Q198" s="262">
        <v>0</v>
      </c>
      <c r="R198" s="263">
        <v>9999</v>
      </c>
      <c r="S198" s="263">
        <v>0.001</v>
      </c>
      <c r="T198" s="277">
        <v>0.2</v>
      </c>
      <c r="U198" s="273"/>
      <c r="V198" s="263"/>
      <c r="W198" s="297"/>
      <c r="X198" s="298"/>
      <c r="Y198" s="200"/>
    </row>
    <row r="199" spans="1:25" s="345" customFormat="1" ht="15" customHeight="1">
      <c r="A199" s="188"/>
      <c r="B199" s="188"/>
      <c r="C199" s="188"/>
      <c r="D199" s="188"/>
      <c r="E199" s="189"/>
      <c r="F199" s="189"/>
      <c r="G199" s="565"/>
      <c r="H199" s="566"/>
      <c r="I199" s="566"/>
      <c r="J199" s="567"/>
      <c r="K199" s="242" t="s">
        <v>238</v>
      </c>
      <c r="L199" s="240"/>
      <c r="M199" s="240"/>
      <c r="N199" s="241"/>
      <c r="O199" s="319" t="s">
        <v>390</v>
      </c>
      <c r="P199" s="261" t="s">
        <v>120</v>
      </c>
      <c r="Q199" s="262">
        <v>0</v>
      </c>
      <c r="R199" s="263">
        <v>9999</v>
      </c>
      <c r="S199" s="263">
        <v>0.001</v>
      </c>
      <c r="T199" s="277">
        <v>1</v>
      </c>
      <c r="U199" s="320"/>
      <c r="V199" s="250"/>
      <c r="W199" s="250"/>
      <c r="X199" s="241"/>
      <c r="Y199" s="200"/>
    </row>
    <row r="200" spans="1:25" s="345" customFormat="1" ht="15" customHeight="1">
      <c r="A200" s="188"/>
      <c r="B200" s="188"/>
      <c r="C200" s="188"/>
      <c r="D200" s="188"/>
      <c r="E200" s="189"/>
      <c r="F200" s="189"/>
      <c r="G200" s="565"/>
      <c r="H200" s="566"/>
      <c r="I200" s="566"/>
      <c r="J200" s="567"/>
      <c r="K200" s="242" t="s">
        <v>148</v>
      </c>
      <c r="L200" s="245"/>
      <c r="M200" s="245"/>
      <c r="N200" s="246"/>
      <c r="O200" s="337" t="s">
        <v>141</v>
      </c>
      <c r="P200" s="252" t="s">
        <v>6</v>
      </c>
      <c r="Q200" s="338">
        <v>0.001</v>
      </c>
      <c r="R200" s="251">
        <v>9999</v>
      </c>
      <c r="S200" s="251">
        <v>0.001</v>
      </c>
      <c r="T200" s="339">
        <v>0.1</v>
      </c>
      <c r="U200" s="340"/>
      <c r="V200" s="341"/>
      <c r="W200" s="341"/>
      <c r="X200" s="246"/>
      <c r="Y200" s="200"/>
    </row>
    <row r="201" spans="1:25" s="345" customFormat="1" ht="15" customHeight="1">
      <c r="A201" s="188"/>
      <c r="B201" s="188"/>
      <c r="C201" s="188"/>
      <c r="D201" s="188"/>
      <c r="E201" s="189"/>
      <c r="F201" s="189"/>
      <c r="G201" s="565"/>
      <c r="H201" s="566"/>
      <c r="I201" s="566"/>
      <c r="J201" s="567"/>
      <c r="K201" s="242" t="s">
        <v>148</v>
      </c>
      <c r="L201" s="245"/>
      <c r="M201" s="245"/>
      <c r="N201" s="246"/>
      <c r="O201" s="337" t="s">
        <v>214</v>
      </c>
      <c r="P201" s="252" t="s">
        <v>6</v>
      </c>
      <c r="Q201" s="338">
        <v>0.001</v>
      </c>
      <c r="R201" s="251">
        <v>9999</v>
      </c>
      <c r="S201" s="251">
        <v>0.001</v>
      </c>
      <c r="T201" s="339">
        <v>0.1</v>
      </c>
      <c r="U201" s="340"/>
      <c r="V201" s="341"/>
      <c r="W201" s="341"/>
      <c r="X201" s="246"/>
      <c r="Y201" s="200"/>
    </row>
    <row r="202" spans="1:25" s="345" customFormat="1" ht="15" customHeight="1">
      <c r="A202" s="188"/>
      <c r="B202" s="188"/>
      <c r="C202" s="188"/>
      <c r="D202" s="188"/>
      <c r="E202" s="189"/>
      <c r="F202" s="189"/>
      <c r="G202" s="565"/>
      <c r="H202" s="566"/>
      <c r="I202" s="566"/>
      <c r="J202" s="567"/>
      <c r="K202" s="242" t="s">
        <v>148</v>
      </c>
      <c r="L202" s="245"/>
      <c r="M202" s="245"/>
      <c r="N202" s="246"/>
      <c r="O202" s="337" t="s">
        <v>215</v>
      </c>
      <c r="P202" s="252" t="s">
        <v>6</v>
      </c>
      <c r="Q202" s="338">
        <v>0.001</v>
      </c>
      <c r="R202" s="251">
        <v>9999</v>
      </c>
      <c r="S202" s="251">
        <v>0.001</v>
      </c>
      <c r="T202" s="339">
        <v>0.5</v>
      </c>
      <c r="U202" s="340"/>
      <c r="V202" s="341"/>
      <c r="W202" s="341"/>
      <c r="X202" s="246"/>
      <c r="Y202" s="200"/>
    </row>
    <row r="203" spans="1:25" s="345" customFormat="1" ht="15" customHeight="1">
      <c r="A203" s="188"/>
      <c r="B203" s="188"/>
      <c r="C203" s="188"/>
      <c r="D203" s="188"/>
      <c r="E203" s="189"/>
      <c r="F203" s="189"/>
      <c r="G203" s="565"/>
      <c r="H203" s="566"/>
      <c r="I203" s="566"/>
      <c r="J203" s="567"/>
      <c r="K203" s="221" t="s">
        <v>218</v>
      </c>
      <c r="L203" s="222"/>
      <c r="M203" s="222"/>
      <c r="N203" s="223"/>
      <c r="O203" s="488" t="s">
        <v>200</v>
      </c>
      <c r="P203" s="217" t="s">
        <v>100</v>
      </c>
      <c r="Q203" s="405">
        <v>0</v>
      </c>
      <c r="R203" s="219">
        <v>1</v>
      </c>
      <c r="S203" s="219" t="s">
        <v>100</v>
      </c>
      <c r="T203" s="220">
        <v>0</v>
      </c>
      <c r="U203" s="406"/>
      <c r="V203" s="244"/>
      <c r="W203" s="244"/>
      <c r="X203" s="223"/>
      <c r="Y203" s="200"/>
    </row>
    <row r="204" spans="1:25" s="345" customFormat="1" ht="15" customHeight="1" thickBot="1">
      <c r="A204" s="188"/>
      <c r="B204" s="188"/>
      <c r="C204" s="188"/>
      <c r="D204" s="188"/>
      <c r="E204" s="189"/>
      <c r="F204" s="189"/>
      <c r="G204" s="568"/>
      <c r="H204" s="569"/>
      <c r="I204" s="569"/>
      <c r="J204" s="570"/>
      <c r="K204" s="224" t="s">
        <v>398</v>
      </c>
      <c r="L204" s="225"/>
      <c r="M204" s="225"/>
      <c r="N204" s="225"/>
      <c r="O204" s="321" t="s">
        <v>397</v>
      </c>
      <c r="P204" s="235" t="s">
        <v>100</v>
      </c>
      <c r="Q204" s="275">
        <v>0</v>
      </c>
      <c r="R204" s="237">
        <v>1</v>
      </c>
      <c r="S204" s="237" t="s">
        <v>100</v>
      </c>
      <c r="T204" s="238">
        <v>0</v>
      </c>
      <c r="U204" s="489"/>
      <c r="V204" s="239"/>
      <c r="W204" s="239"/>
      <c r="X204" s="226"/>
      <c r="Y204" s="200"/>
    </row>
    <row r="205" spans="1:25" ht="15.75" customHeight="1" thickTop="1">
      <c r="A205" s="188"/>
      <c r="B205" s="188"/>
      <c r="C205" s="188"/>
      <c r="D205" s="188"/>
      <c r="E205" s="189"/>
      <c r="F205" s="189"/>
      <c r="G205" s="553" t="s">
        <v>201</v>
      </c>
      <c r="H205" s="554"/>
      <c r="I205" s="554"/>
      <c r="J205" s="555"/>
      <c r="K205" s="324" t="s">
        <v>206</v>
      </c>
      <c r="L205" s="325"/>
      <c r="M205" s="325"/>
      <c r="N205" s="326"/>
      <c r="O205" s="327" t="s">
        <v>202</v>
      </c>
      <c r="P205" s="312" t="s">
        <v>120</v>
      </c>
      <c r="Q205" s="328">
        <v>0</v>
      </c>
      <c r="R205" s="314">
        <v>9999</v>
      </c>
      <c r="S205" s="328">
        <v>0.001</v>
      </c>
      <c r="T205" s="316">
        <v>2</v>
      </c>
      <c r="U205" s="329"/>
      <c r="V205" s="329"/>
      <c r="W205" s="329"/>
      <c r="X205" s="330"/>
      <c r="Y205" s="396"/>
    </row>
    <row r="206" spans="1:25" ht="15">
      <c r="A206" s="188"/>
      <c r="B206" s="188"/>
      <c r="C206" s="188"/>
      <c r="D206" s="188"/>
      <c r="E206" s="189"/>
      <c r="F206" s="189"/>
      <c r="G206" s="556"/>
      <c r="H206" s="557"/>
      <c r="I206" s="557"/>
      <c r="J206" s="558"/>
      <c r="K206" s="331" t="s">
        <v>207</v>
      </c>
      <c r="L206" s="332"/>
      <c r="M206" s="332"/>
      <c r="N206" s="333"/>
      <c r="O206" s="319" t="s">
        <v>203</v>
      </c>
      <c r="P206" s="261" t="s">
        <v>120</v>
      </c>
      <c r="Q206" s="334">
        <v>0</v>
      </c>
      <c r="R206" s="263">
        <v>9999</v>
      </c>
      <c r="S206" s="334">
        <v>0.001</v>
      </c>
      <c r="T206" s="249">
        <v>16</v>
      </c>
      <c r="U206" s="335"/>
      <c r="V206" s="335"/>
      <c r="W206" s="335"/>
      <c r="X206" s="336"/>
      <c r="Y206" s="396"/>
    </row>
    <row r="207" spans="1:25" ht="15" customHeight="1">
      <c r="A207" s="188"/>
      <c r="B207" s="188"/>
      <c r="C207" s="188"/>
      <c r="D207" s="188"/>
      <c r="E207" s="189"/>
      <c r="F207" s="189"/>
      <c r="G207" s="556"/>
      <c r="H207" s="557"/>
      <c r="I207" s="557"/>
      <c r="J207" s="558"/>
      <c r="K207" s="242" t="s">
        <v>208</v>
      </c>
      <c r="L207" s="240"/>
      <c r="M207" s="240"/>
      <c r="N207" s="241"/>
      <c r="O207" s="248" t="s">
        <v>204</v>
      </c>
      <c r="P207" s="261" t="s">
        <v>120</v>
      </c>
      <c r="Q207" s="262">
        <v>0</v>
      </c>
      <c r="R207" s="263">
        <v>9999</v>
      </c>
      <c r="S207" s="261">
        <v>0.001</v>
      </c>
      <c r="T207" s="249">
        <v>2</v>
      </c>
      <c r="U207" s="320"/>
      <c r="V207" s="250"/>
      <c r="W207" s="250"/>
      <c r="X207" s="241"/>
      <c r="Y207" s="346"/>
    </row>
    <row r="208" spans="1:25" ht="15" customHeight="1">
      <c r="A208" s="188"/>
      <c r="B208" s="188"/>
      <c r="C208" s="188"/>
      <c r="D208" s="188"/>
      <c r="E208" s="189"/>
      <c r="F208" s="189"/>
      <c r="G208" s="556"/>
      <c r="H208" s="557"/>
      <c r="I208" s="557"/>
      <c r="J208" s="558"/>
      <c r="K208" s="242" t="s">
        <v>227</v>
      </c>
      <c r="L208" s="240"/>
      <c r="M208" s="240"/>
      <c r="N208" s="241"/>
      <c r="O208" s="248" t="s">
        <v>391</v>
      </c>
      <c r="P208" s="261" t="s">
        <v>120</v>
      </c>
      <c r="Q208" s="262">
        <v>0</v>
      </c>
      <c r="R208" s="263">
        <v>9999</v>
      </c>
      <c r="S208" s="261">
        <v>0.001</v>
      </c>
      <c r="T208" s="276">
        <v>0.2</v>
      </c>
      <c r="U208" s="320"/>
      <c r="V208" s="250"/>
      <c r="W208" s="250"/>
      <c r="X208" s="241"/>
      <c r="Y208" s="346"/>
    </row>
    <row r="209" spans="1:25" ht="15" customHeight="1">
      <c r="A209" s="188"/>
      <c r="B209" s="188"/>
      <c r="C209" s="188"/>
      <c r="D209" s="188"/>
      <c r="E209" s="189"/>
      <c r="F209" s="189"/>
      <c r="G209" s="556"/>
      <c r="H209" s="557"/>
      <c r="I209" s="557"/>
      <c r="J209" s="558"/>
      <c r="K209" s="242" t="s">
        <v>238</v>
      </c>
      <c r="L209" s="240"/>
      <c r="M209" s="240"/>
      <c r="N209" s="240"/>
      <c r="O209" s="248" t="s">
        <v>392</v>
      </c>
      <c r="P209" s="248" t="s">
        <v>120</v>
      </c>
      <c r="Q209" s="397">
        <v>0</v>
      </c>
      <c r="R209" s="263">
        <v>9999</v>
      </c>
      <c r="S209" s="297">
        <v>0.001</v>
      </c>
      <c r="T209" s="276">
        <v>0.2</v>
      </c>
      <c r="U209" s="320"/>
      <c r="V209" s="250"/>
      <c r="W209" s="250"/>
      <c r="X209" s="358"/>
      <c r="Y209" s="346"/>
    </row>
    <row r="210" spans="1:25" ht="15" customHeight="1">
      <c r="A210" s="188"/>
      <c r="B210" s="188"/>
      <c r="C210" s="188"/>
      <c r="D210" s="188"/>
      <c r="E210" s="189"/>
      <c r="F210" s="189"/>
      <c r="G210" s="556"/>
      <c r="H210" s="557"/>
      <c r="I210" s="557"/>
      <c r="J210" s="558"/>
      <c r="K210" s="242" t="s">
        <v>238</v>
      </c>
      <c r="L210" s="240"/>
      <c r="M210" s="240"/>
      <c r="N210" s="241"/>
      <c r="O210" s="248" t="s">
        <v>311</v>
      </c>
      <c r="P210" s="261" t="s">
        <v>120</v>
      </c>
      <c r="Q210" s="262">
        <v>0</v>
      </c>
      <c r="R210" s="263">
        <v>9999</v>
      </c>
      <c r="S210" s="261">
        <v>0.001</v>
      </c>
      <c r="T210" s="276">
        <v>1</v>
      </c>
      <c r="U210" s="320"/>
      <c r="V210" s="250"/>
      <c r="W210" s="250"/>
      <c r="X210" s="241"/>
      <c r="Y210" s="346"/>
    </row>
    <row r="211" spans="1:25" ht="15" customHeight="1">
      <c r="A211" s="188"/>
      <c r="B211" s="188"/>
      <c r="C211" s="188"/>
      <c r="D211" s="188"/>
      <c r="E211" s="189"/>
      <c r="F211" s="189"/>
      <c r="G211" s="556"/>
      <c r="H211" s="557"/>
      <c r="I211" s="557"/>
      <c r="J211" s="558"/>
      <c r="K211" s="242" t="s">
        <v>238</v>
      </c>
      <c r="L211" s="240"/>
      <c r="M211" s="240"/>
      <c r="N211" s="241"/>
      <c r="O211" s="248" t="s">
        <v>393</v>
      </c>
      <c r="P211" s="261" t="s">
        <v>6</v>
      </c>
      <c r="Q211" s="262">
        <v>0</v>
      </c>
      <c r="R211" s="263">
        <v>9999</v>
      </c>
      <c r="S211" s="398">
        <v>0.001</v>
      </c>
      <c r="T211" s="276">
        <v>0.2</v>
      </c>
      <c r="U211" s="320"/>
      <c r="V211" s="250"/>
      <c r="W211" s="250"/>
      <c r="X211" s="241"/>
      <c r="Y211" s="346"/>
    </row>
    <row r="212" spans="1:25" ht="15" customHeight="1">
      <c r="A212" s="188"/>
      <c r="B212" s="188"/>
      <c r="C212" s="188"/>
      <c r="D212" s="188"/>
      <c r="E212" s="189"/>
      <c r="F212" s="189"/>
      <c r="G212" s="556"/>
      <c r="H212" s="557"/>
      <c r="I212" s="557"/>
      <c r="J212" s="558"/>
      <c r="K212" s="242" t="s">
        <v>209</v>
      </c>
      <c r="L212" s="240"/>
      <c r="M212" s="240"/>
      <c r="N212" s="241"/>
      <c r="O212" s="352" t="s">
        <v>205</v>
      </c>
      <c r="P212" s="261" t="s">
        <v>120</v>
      </c>
      <c r="Q212" s="262">
        <v>0.15</v>
      </c>
      <c r="R212" s="263">
        <v>200</v>
      </c>
      <c r="S212" s="261">
        <v>0.001</v>
      </c>
      <c r="T212" s="249">
        <v>2</v>
      </c>
      <c r="U212" s="320"/>
      <c r="V212" s="250"/>
      <c r="W212" s="250"/>
      <c r="X212" s="241"/>
      <c r="Y212" s="346"/>
    </row>
    <row r="213" spans="1:25" ht="15" customHeight="1">
      <c r="A213" s="188"/>
      <c r="B213" s="188"/>
      <c r="C213" s="188"/>
      <c r="D213" s="188"/>
      <c r="E213" s="189"/>
      <c r="F213" s="189"/>
      <c r="G213" s="556"/>
      <c r="H213" s="557"/>
      <c r="I213" s="557"/>
      <c r="J213" s="558"/>
      <c r="K213" s="242" t="s">
        <v>423</v>
      </c>
      <c r="L213" s="240"/>
      <c r="M213" s="240"/>
      <c r="N213" s="240"/>
      <c r="O213" s="352" t="s">
        <v>401</v>
      </c>
      <c r="P213" s="261" t="s">
        <v>120</v>
      </c>
      <c r="Q213" s="262">
        <v>0</v>
      </c>
      <c r="R213" s="263">
        <v>9999</v>
      </c>
      <c r="S213" s="261">
        <v>0.001</v>
      </c>
      <c r="T213" s="249">
        <v>1</v>
      </c>
      <c r="U213" s="490"/>
      <c r="V213" s="250"/>
      <c r="W213" s="250"/>
      <c r="X213" s="241"/>
      <c r="Y213" s="346"/>
    </row>
    <row r="214" spans="1:25" ht="15" customHeight="1">
      <c r="A214" s="188"/>
      <c r="B214" s="188"/>
      <c r="C214" s="188"/>
      <c r="D214" s="188"/>
      <c r="E214" s="189"/>
      <c r="F214" s="189"/>
      <c r="G214" s="556"/>
      <c r="H214" s="557"/>
      <c r="I214" s="557"/>
      <c r="J214" s="558"/>
      <c r="K214" s="242" t="s">
        <v>424</v>
      </c>
      <c r="L214" s="240"/>
      <c r="M214" s="240"/>
      <c r="N214" s="240"/>
      <c r="O214" s="352" t="s">
        <v>403</v>
      </c>
      <c r="P214" s="261" t="s">
        <v>120</v>
      </c>
      <c r="Q214" s="262">
        <v>0</v>
      </c>
      <c r="R214" s="263">
        <v>9999</v>
      </c>
      <c r="S214" s="261">
        <v>0.001</v>
      </c>
      <c r="T214" s="249">
        <v>1</v>
      </c>
      <c r="U214" s="490"/>
      <c r="V214" s="250"/>
      <c r="W214" s="250"/>
      <c r="X214" s="241"/>
      <c r="Y214" s="346"/>
    </row>
    <row r="215" spans="1:25" ht="15" customHeight="1">
      <c r="A215" s="188"/>
      <c r="B215" s="188"/>
      <c r="C215" s="188"/>
      <c r="D215" s="188"/>
      <c r="E215" s="189"/>
      <c r="F215" s="189"/>
      <c r="G215" s="556"/>
      <c r="H215" s="557"/>
      <c r="I215" s="557"/>
      <c r="J215" s="558"/>
      <c r="K215" s="242" t="s">
        <v>425</v>
      </c>
      <c r="L215" s="240"/>
      <c r="M215" s="240"/>
      <c r="N215" s="240"/>
      <c r="O215" s="352" t="s">
        <v>404</v>
      </c>
      <c r="P215" s="261" t="s">
        <v>120</v>
      </c>
      <c r="Q215" s="262">
        <v>0</v>
      </c>
      <c r="R215" s="263">
        <v>9999</v>
      </c>
      <c r="S215" s="261">
        <v>0.001</v>
      </c>
      <c r="T215" s="249">
        <v>1</v>
      </c>
      <c r="U215" s="490"/>
      <c r="V215" s="250"/>
      <c r="W215" s="250"/>
      <c r="X215" s="241"/>
      <c r="Y215" s="346"/>
    </row>
    <row r="216" spans="1:25" ht="15" customHeight="1">
      <c r="A216" s="188"/>
      <c r="B216" s="188"/>
      <c r="C216" s="188"/>
      <c r="D216" s="188"/>
      <c r="E216" s="189"/>
      <c r="F216" s="189"/>
      <c r="G216" s="556"/>
      <c r="H216" s="557"/>
      <c r="I216" s="557"/>
      <c r="J216" s="558"/>
      <c r="K216" s="242" t="s">
        <v>426</v>
      </c>
      <c r="L216" s="240"/>
      <c r="M216" s="240"/>
      <c r="N216" s="240"/>
      <c r="O216" s="352" t="s">
        <v>402</v>
      </c>
      <c r="P216" s="261" t="s">
        <v>120</v>
      </c>
      <c r="Q216" s="262">
        <v>0</v>
      </c>
      <c r="R216" s="263">
        <v>9999</v>
      </c>
      <c r="S216" s="261">
        <v>0.001</v>
      </c>
      <c r="T216" s="249">
        <v>1</v>
      </c>
      <c r="U216" s="490"/>
      <c r="V216" s="250"/>
      <c r="W216" s="250"/>
      <c r="X216" s="241"/>
      <c r="Y216" s="346"/>
    </row>
    <row r="217" spans="1:25" ht="15" customHeight="1">
      <c r="A217" s="188"/>
      <c r="B217" s="188"/>
      <c r="C217" s="188"/>
      <c r="D217" s="188"/>
      <c r="E217" s="189"/>
      <c r="F217" s="189"/>
      <c r="G217" s="556"/>
      <c r="H217" s="557"/>
      <c r="I217" s="557"/>
      <c r="J217" s="558"/>
      <c r="K217" s="242" t="s">
        <v>427</v>
      </c>
      <c r="L217" s="240"/>
      <c r="M217" s="240"/>
      <c r="N217" s="240"/>
      <c r="O217" s="352" t="s">
        <v>405</v>
      </c>
      <c r="P217" s="261" t="s">
        <v>120</v>
      </c>
      <c r="Q217" s="262">
        <v>0</v>
      </c>
      <c r="R217" s="263">
        <v>9999</v>
      </c>
      <c r="S217" s="261">
        <v>0.001</v>
      </c>
      <c r="T217" s="249">
        <v>1</v>
      </c>
      <c r="U217" s="490"/>
      <c r="V217" s="250"/>
      <c r="W217" s="250"/>
      <c r="X217" s="241"/>
      <c r="Y217" s="346"/>
    </row>
    <row r="218" spans="1:25" ht="15" customHeight="1">
      <c r="A218" s="188"/>
      <c r="B218" s="188"/>
      <c r="C218" s="188"/>
      <c r="D218" s="188"/>
      <c r="E218" s="189"/>
      <c r="F218" s="189"/>
      <c r="G218" s="556"/>
      <c r="H218" s="557"/>
      <c r="I218" s="557"/>
      <c r="J218" s="558"/>
      <c r="K218" s="242" t="s">
        <v>428</v>
      </c>
      <c r="L218" s="240"/>
      <c r="M218" s="240"/>
      <c r="N218" s="240"/>
      <c r="O218" s="352" t="s">
        <v>406</v>
      </c>
      <c r="P218" s="261" t="s">
        <v>120</v>
      </c>
      <c r="Q218" s="262">
        <v>0</v>
      </c>
      <c r="R218" s="263">
        <v>9999</v>
      </c>
      <c r="S218" s="261">
        <v>0.001</v>
      </c>
      <c r="T218" s="249">
        <v>1</v>
      </c>
      <c r="U218" s="490"/>
      <c r="V218" s="250"/>
      <c r="W218" s="250"/>
      <c r="X218" s="241"/>
      <c r="Y218" s="346"/>
    </row>
    <row r="219" spans="1:25" ht="15" customHeight="1">
      <c r="A219" s="188"/>
      <c r="B219" s="188"/>
      <c r="C219" s="188"/>
      <c r="D219" s="188"/>
      <c r="E219" s="189"/>
      <c r="F219" s="189"/>
      <c r="G219" s="556"/>
      <c r="H219" s="557"/>
      <c r="I219" s="557"/>
      <c r="J219" s="558"/>
      <c r="K219" s="242" t="s">
        <v>429</v>
      </c>
      <c r="L219" s="240"/>
      <c r="M219" s="240"/>
      <c r="N219" s="240"/>
      <c r="O219" s="352" t="s">
        <v>407</v>
      </c>
      <c r="P219" s="261" t="s">
        <v>120</v>
      </c>
      <c r="Q219" s="262">
        <v>0</v>
      </c>
      <c r="R219" s="263">
        <v>9999</v>
      </c>
      <c r="S219" s="261">
        <v>0.001</v>
      </c>
      <c r="T219" s="249">
        <v>1</v>
      </c>
      <c r="U219" s="490"/>
      <c r="V219" s="250"/>
      <c r="W219" s="250"/>
      <c r="X219" s="241"/>
      <c r="Y219" s="346"/>
    </row>
    <row r="220" spans="1:25" ht="15" customHeight="1">
      <c r="A220" s="188"/>
      <c r="B220" s="188"/>
      <c r="C220" s="188"/>
      <c r="D220" s="188"/>
      <c r="E220" s="189"/>
      <c r="F220" s="189"/>
      <c r="G220" s="556"/>
      <c r="H220" s="557"/>
      <c r="I220" s="557"/>
      <c r="J220" s="558"/>
      <c r="K220" s="242" t="s">
        <v>430</v>
      </c>
      <c r="L220" s="240"/>
      <c r="M220" s="240"/>
      <c r="N220" s="240"/>
      <c r="O220" s="352" t="s">
        <v>408</v>
      </c>
      <c r="P220" s="261" t="s">
        <v>120</v>
      </c>
      <c r="Q220" s="262">
        <v>0</v>
      </c>
      <c r="R220" s="263">
        <v>9999</v>
      </c>
      <c r="S220" s="261">
        <v>0.001</v>
      </c>
      <c r="T220" s="249">
        <v>1</v>
      </c>
      <c r="U220" s="490"/>
      <c r="V220" s="250"/>
      <c r="W220" s="250"/>
      <c r="X220" s="241"/>
      <c r="Y220" s="346"/>
    </row>
    <row r="221" spans="1:25" ht="15" customHeight="1">
      <c r="A221" s="188"/>
      <c r="B221" s="188"/>
      <c r="C221" s="188"/>
      <c r="D221" s="188"/>
      <c r="E221" s="189"/>
      <c r="F221" s="189"/>
      <c r="G221" s="556"/>
      <c r="H221" s="557"/>
      <c r="I221" s="557"/>
      <c r="J221" s="558"/>
      <c r="K221" s="242" t="s">
        <v>431</v>
      </c>
      <c r="L221" s="240"/>
      <c r="M221" s="240"/>
      <c r="N221" s="240"/>
      <c r="O221" s="352" t="s">
        <v>409</v>
      </c>
      <c r="P221" s="261" t="s">
        <v>120</v>
      </c>
      <c r="Q221" s="262">
        <v>0</v>
      </c>
      <c r="R221" s="263">
        <v>9999</v>
      </c>
      <c r="S221" s="261">
        <v>0.001</v>
      </c>
      <c r="T221" s="249">
        <v>1</v>
      </c>
      <c r="U221" s="490"/>
      <c r="V221" s="250"/>
      <c r="W221" s="250"/>
      <c r="X221" s="241"/>
      <c r="Y221" s="346"/>
    </row>
    <row r="222" spans="1:25" ht="15" customHeight="1">
      <c r="A222" s="188"/>
      <c r="B222" s="188"/>
      <c r="C222" s="188"/>
      <c r="D222" s="188"/>
      <c r="E222" s="189"/>
      <c r="F222" s="189"/>
      <c r="G222" s="556"/>
      <c r="H222" s="557"/>
      <c r="I222" s="557"/>
      <c r="J222" s="558"/>
      <c r="K222" s="242" t="s">
        <v>432</v>
      </c>
      <c r="L222" s="240"/>
      <c r="M222" s="240"/>
      <c r="N222" s="240"/>
      <c r="O222" s="352" t="s">
        <v>410</v>
      </c>
      <c r="P222" s="261" t="s">
        <v>120</v>
      </c>
      <c r="Q222" s="262">
        <v>0</v>
      </c>
      <c r="R222" s="263">
        <v>9999</v>
      </c>
      <c r="S222" s="261">
        <v>0.001</v>
      </c>
      <c r="T222" s="249">
        <v>1</v>
      </c>
      <c r="U222" s="490"/>
      <c r="V222" s="250"/>
      <c r="W222" s="250"/>
      <c r="X222" s="241"/>
      <c r="Y222" s="346"/>
    </row>
    <row r="223" spans="1:25" ht="15" customHeight="1">
      <c r="A223" s="188"/>
      <c r="B223" s="188"/>
      <c r="C223" s="188"/>
      <c r="D223" s="188"/>
      <c r="E223" s="189"/>
      <c r="F223" s="189"/>
      <c r="G223" s="556"/>
      <c r="H223" s="557"/>
      <c r="I223" s="557"/>
      <c r="J223" s="558"/>
      <c r="K223" s="242" t="s">
        <v>433</v>
      </c>
      <c r="L223" s="240"/>
      <c r="M223" s="240"/>
      <c r="N223" s="240"/>
      <c r="O223" s="352" t="s">
        <v>411</v>
      </c>
      <c r="P223" s="261" t="s">
        <v>120</v>
      </c>
      <c r="Q223" s="262">
        <v>0</v>
      </c>
      <c r="R223" s="263">
        <v>9999</v>
      </c>
      <c r="S223" s="261">
        <v>0.001</v>
      </c>
      <c r="T223" s="249">
        <v>1</v>
      </c>
      <c r="U223" s="490"/>
      <c r="V223" s="250"/>
      <c r="W223" s="250"/>
      <c r="X223" s="241"/>
      <c r="Y223" s="346"/>
    </row>
    <row r="224" spans="1:25" ht="15" customHeight="1">
      <c r="A224" s="188"/>
      <c r="B224" s="188"/>
      <c r="C224" s="188"/>
      <c r="D224" s="188"/>
      <c r="E224" s="189"/>
      <c r="F224" s="189"/>
      <c r="G224" s="556"/>
      <c r="H224" s="557"/>
      <c r="I224" s="557"/>
      <c r="J224" s="558"/>
      <c r="K224" s="242" t="s">
        <v>434</v>
      </c>
      <c r="L224" s="240"/>
      <c r="M224" s="240"/>
      <c r="N224" s="240"/>
      <c r="O224" s="352" t="s">
        <v>412</v>
      </c>
      <c r="P224" s="261" t="s">
        <v>120</v>
      </c>
      <c r="Q224" s="262">
        <v>0</v>
      </c>
      <c r="R224" s="263">
        <v>9999</v>
      </c>
      <c r="S224" s="261">
        <v>0.001</v>
      </c>
      <c r="T224" s="249">
        <v>1</v>
      </c>
      <c r="U224" s="490"/>
      <c r="V224" s="250"/>
      <c r="W224" s="250"/>
      <c r="X224" s="241"/>
      <c r="Y224" s="346"/>
    </row>
    <row r="225" spans="1:25" ht="15" customHeight="1">
      <c r="A225" s="188"/>
      <c r="B225" s="188"/>
      <c r="C225" s="188"/>
      <c r="D225" s="188"/>
      <c r="E225" s="189"/>
      <c r="F225" s="189"/>
      <c r="G225" s="556"/>
      <c r="H225" s="557"/>
      <c r="I225" s="557"/>
      <c r="J225" s="558"/>
      <c r="K225" s="242" t="s">
        <v>435</v>
      </c>
      <c r="L225" s="240"/>
      <c r="M225" s="240"/>
      <c r="N225" s="240"/>
      <c r="O225" s="352" t="s">
        <v>413</v>
      </c>
      <c r="P225" s="261" t="s">
        <v>120</v>
      </c>
      <c r="Q225" s="262">
        <v>0</v>
      </c>
      <c r="R225" s="263">
        <v>9999</v>
      </c>
      <c r="S225" s="261">
        <v>0.001</v>
      </c>
      <c r="T225" s="249">
        <v>1</v>
      </c>
      <c r="U225" s="490"/>
      <c r="V225" s="250"/>
      <c r="W225" s="250"/>
      <c r="X225" s="241"/>
      <c r="Y225" s="346"/>
    </row>
    <row r="226" spans="1:25" ht="15" customHeight="1">
      <c r="A226" s="188"/>
      <c r="B226" s="188"/>
      <c r="C226" s="188"/>
      <c r="D226" s="188"/>
      <c r="E226" s="189"/>
      <c r="F226" s="189"/>
      <c r="G226" s="556"/>
      <c r="H226" s="557"/>
      <c r="I226" s="557"/>
      <c r="J226" s="558"/>
      <c r="K226" s="242" t="s">
        <v>436</v>
      </c>
      <c r="L226" s="240"/>
      <c r="M226" s="240"/>
      <c r="N226" s="240"/>
      <c r="O226" s="352" t="s">
        <v>414</v>
      </c>
      <c r="P226" s="261" t="s">
        <v>120</v>
      </c>
      <c r="Q226" s="262">
        <v>0</v>
      </c>
      <c r="R226" s="263">
        <v>9999</v>
      </c>
      <c r="S226" s="261">
        <v>0.001</v>
      </c>
      <c r="T226" s="249">
        <v>1</v>
      </c>
      <c r="U226" s="490"/>
      <c r="V226" s="250"/>
      <c r="W226" s="250"/>
      <c r="X226" s="241"/>
      <c r="Y226" s="346"/>
    </row>
    <row r="227" spans="1:25" ht="15" customHeight="1">
      <c r="A227" s="188"/>
      <c r="B227" s="188"/>
      <c r="C227" s="188"/>
      <c r="D227" s="188"/>
      <c r="E227" s="189"/>
      <c r="F227" s="189"/>
      <c r="G227" s="556"/>
      <c r="H227" s="557"/>
      <c r="I227" s="557"/>
      <c r="J227" s="558"/>
      <c r="K227" s="242" t="s">
        <v>437</v>
      </c>
      <c r="L227" s="240"/>
      <c r="M227" s="240"/>
      <c r="N227" s="240"/>
      <c r="O227" s="352" t="s">
        <v>415</v>
      </c>
      <c r="P227" s="261" t="s">
        <v>120</v>
      </c>
      <c r="Q227" s="262">
        <v>0</v>
      </c>
      <c r="R227" s="263">
        <v>9999</v>
      </c>
      <c r="S227" s="261">
        <v>0.001</v>
      </c>
      <c r="T227" s="249">
        <v>1</v>
      </c>
      <c r="U227" s="490"/>
      <c r="V227" s="250"/>
      <c r="W227" s="250"/>
      <c r="X227" s="241"/>
      <c r="Y227" s="346"/>
    </row>
    <row r="228" spans="1:25" ht="15" customHeight="1">
      <c r="A228" s="188"/>
      <c r="B228" s="188"/>
      <c r="C228" s="188"/>
      <c r="D228" s="188"/>
      <c r="E228" s="189"/>
      <c r="F228" s="189"/>
      <c r="G228" s="556"/>
      <c r="H228" s="557"/>
      <c r="I228" s="557"/>
      <c r="J228" s="558"/>
      <c r="K228" s="242" t="s">
        <v>438</v>
      </c>
      <c r="L228" s="240"/>
      <c r="M228" s="240"/>
      <c r="N228" s="240"/>
      <c r="O228" s="352" t="s">
        <v>416</v>
      </c>
      <c r="P228" s="261" t="s">
        <v>120</v>
      </c>
      <c r="Q228" s="262">
        <v>0</v>
      </c>
      <c r="R228" s="263">
        <v>9999</v>
      </c>
      <c r="S228" s="261">
        <v>0.001</v>
      </c>
      <c r="T228" s="249">
        <v>1</v>
      </c>
      <c r="U228" s="490"/>
      <c r="V228" s="250"/>
      <c r="W228" s="250"/>
      <c r="X228" s="241"/>
      <c r="Y228" s="346"/>
    </row>
    <row r="229" spans="1:25" ht="15" customHeight="1">
      <c r="A229" s="188"/>
      <c r="B229" s="188"/>
      <c r="C229" s="188"/>
      <c r="D229" s="188"/>
      <c r="E229" s="189"/>
      <c r="F229" s="189"/>
      <c r="G229" s="556"/>
      <c r="H229" s="557"/>
      <c r="I229" s="557"/>
      <c r="J229" s="558"/>
      <c r="K229" s="242" t="s">
        <v>439</v>
      </c>
      <c r="L229" s="240"/>
      <c r="M229" s="240"/>
      <c r="N229" s="240"/>
      <c r="O229" s="352" t="s">
        <v>417</v>
      </c>
      <c r="P229" s="261" t="s">
        <v>120</v>
      </c>
      <c r="Q229" s="262">
        <v>0</v>
      </c>
      <c r="R229" s="263">
        <v>9999</v>
      </c>
      <c r="S229" s="261">
        <v>0.001</v>
      </c>
      <c r="T229" s="249">
        <v>1</v>
      </c>
      <c r="U229" s="490"/>
      <c r="V229" s="250"/>
      <c r="W229" s="250"/>
      <c r="X229" s="241"/>
      <c r="Y229" s="346"/>
    </row>
    <row r="230" spans="1:25" ht="15" customHeight="1">
      <c r="A230" s="188"/>
      <c r="B230" s="188"/>
      <c r="C230" s="188"/>
      <c r="D230" s="188"/>
      <c r="E230" s="189"/>
      <c r="F230" s="189"/>
      <c r="G230" s="556"/>
      <c r="H230" s="557"/>
      <c r="I230" s="557"/>
      <c r="J230" s="558"/>
      <c r="K230" s="242" t="s">
        <v>440</v>
      </c>
      <c r="L230" s="240"/>
      <c r="M230" s="240"/>
      <c r="N230" s="240"/>
      <c r="O230" s="352" t="s">
        <v>418</v>
      </c>
      <c r="P230" s="261" t="s">
        <v>120</v>
      </c>
      <c r="Q230" s="262">
        <v>0</v>
      </c>
      <c r="R230" s="263">
        <v>9999</v>
      </c>
      <c r="S230" s="261">
        <v>0.001</v>
      </c>
      <c r="T230" s="249">
        <v>1</v>
      </c>
      <c r="U230" s="490"/>
      <c r="V230" s="250"/>
      <c r="W230" s="250"/>
      <c r="X230" s="241"/>
      <c r="Y230" s="346"/>
    </row>
    <row r="231" spans="1:25" ht="15" customHeight="1">
      <c r="A231" s="188"/>
      <c r="B231" s="188"/>
      <c r="C231" s="188"/>
      <c r="D231" s="188"/>
      <c r="E231" s="189"/>
      <c r="F231" s="189"/>
      <c r="G231" s="556"/>
      <c r="H231" s="557"/>
      <c r="I231" s="557"/>
      <c r="J231" s="558"/>
      <c r="K231" s="242" t="s">
        <v>441</v>
      </c>
      <c r="L231" s="240"/>
      <c r="M231" s="240"/>
      <c r="N231" s="240"/>
      <c r="O231" s="352" t="s">
        <v>419</v>
      </c>
      <c r="P231" s="261" t="s">
        <v>120</v>
      </c>
      <c r="Q231" s="262">
        <v>0</v>
      </c>
      <c r="R231" s="263">
        <v>9999</v>
      </c>
      <c r="S231" s="261">
        <v>0.001</v>
      </c>
      <c r="T231" s="249">
        <v>1</v>
      </c>
      <c r="U231" s="490"/>
      <c r="V231" s="250"/>
      <c r="W231" s="250"/>
      <c r="X231" s="241"/>
      <c r="Y231" s="346"/>
    </row>
    <row r="232" spans="1:25" ht="15" customHeight="1">
      <c r="A232" s="188"/>
      <c r="B232" s="188"/>
      <c r="C232" s="188"/>
      <c r="D232" s="188"/>
      <c r="E232" s="189"/>
      <c r="F232" s="189"/>
      <c r="G232" s="556"/>
      <c r="H232" s="557"/>
      <c r="I232" s="557"/>
      <c r="J232" s="558"/>
      <c r="K232" s="242" t="s">
        <v>442</v>
      </c>
      <c r="L232" s="240"/>
      <c r="M232" s="240"/>
      <c r="N232" s="240"/>
      <c r="O232" s="352" t="s">
        <v>420</v>
      </c>
      <c r="P232" s="261" t="s">
        <v>120</v>
      </c>
      <c r="Q232" s="262">
        <v>0</v>
      </c>
      <c r="R232" s="263">
        <v>9999</v>
      </c>
      <c r="S232" s="261">
        <v>0.001</v>
      </c>
      <c r="T232" s="249">
        <v>1</v>
      </c>
      <c r="U232" s="490"/>
      <c r="V232" s="250"/>
      <c r="W232" s="250"/>
      <c r="X232" s="241"/>
      <c r="Y232" s="346"/>
    </row>
    <row r="233" spans="1:25" ht="15" customHeight="1">
      <c r="A233" s="188"/>
      <c r="B233" s="188"/>
      <c r="C233" s="188"/>
      <c r="D233" s="188"/>
      <c r="E233" s="189"/>
      <c r="F233" s="189"/>
      <c r="G233" s="556"/>
      <c r="H233" s="557"/>
      <c r="I233" s="557"/>
      <c r="J233" s="558"/>
      <c r="K233" s="242" t="s">
        <v>443</v>
      </c>
      <c r="L233" s="240"/>
      <c r="M233" s="240"/>
      <c r="N233" s="240"/>
      <c r="O233" s="352" t="s">
        <v>421</v>
      </c>
      <c r="P233" s="261" t="s">
        <v>120</v>
      </c>
      <c r="Q233" s="262">
        <v>0</v>
      </c>
      <c r="R233" s="263">
        <v>9999</v>
      </c>
      <c r="S233" s="261">
        <v>0.001</v>
      </c>
      <c r="T233" s="249">
        <v>1</v>
      </c>
      <c r="U233" s="490"/>
      <c r="V233" s="250"/>
      <c r="W233" s="250"/>
      <c r="X233" s="241"/>
      <c r="Y233" s="346"/>
    </row>
    <row r="234" spans="1:25" ht="15" customHeight="1">
      <c r="A234" s="188"/>
      <c r="B234" s="188"/>
      <c r="C234" s="188"/>
      <c r="D234" s="188"/>
      <c r="E234" s="189"/>
      <c r="F234" s="189"/>
      <c r="G234" s="556"/>
      <c r="H234" s="557"/>
      <c r="I234" s="557"/>
      <c r="J234" s="558"/>
      <c r="K234" s="242" t="s">
        <v>444</v>
      </c>
      <c r="L234" s="240"/>
      <c r="M234" s="240"/>
      <c r="N234" s="240"/>
      <c r="O234" s="352" t="s">
        <v>422</v>
      </c>
      <c r="P234" s="261" t="s">
        <v>120</v>
      </c>
      <c r="Q234" s="262">
        <v>0</v>
      </c>
      <c r="R234" s="263">
        <v>9999</v>
      </c>
      <c r="S234" s="261">
        <v>0.001</v>
      </c>
      <c r="T234" s="249">
        <v>1</v>
      </c>
      <c r="U234" s="490"/>
      <c r="V234" s="250"/>
      <c r="W234" s="250"/>
      <c r="X234" s="241"/>
      <c r="Y234" s="346"/>
    </row>
    <row r="235" spans="1:25" ht="15" customHeight="1">
      <c r="A235" s="188"/>
      <c r="B235" s="188"/>
      <c r="C235" s="188"/>
      <c r="D235" s="188"/>
      <c r="E235" s="189"/>
      <c r="F235" s="189"/>
      <c r="G235" s="556"/>
      <c r="H235" s="557"/>
      <c r="I235" s="557"/>
      <c r="J235" s="558"/>
      <c r="K235" s="399" t="s">
        <v>219</v>
      </c>
      <c r="L235" s="400"/>
      <c r="M235" s="400"/>
      <c r="N235" s="401"/>
      <c r="O235" s="272" t="s">
        <v>210</v>
      </c>
      <c r="P235" s="272" t="s">
        <v>100</v>
      </c>
      <c r="Q235" s="402">
        <v>0</v>
      </c>
      <c r="R235" s="219">
        <v>1</v>
      </c>
      <c r="S235" s="402" t="s">
        <v>100</v>
      </c>
      <c r="T235" s="220">
        <v>0</v>
      </c>
      <c r="U235" s="403"/>
      <c r="V235" s="403"/>
      <c r="W235" s="403"/>
      <c r="X235" s="404"/>
      <c r="Y235" s="396"/>
    </row>
    <row r="236" spans="1:25" ht="15" customHeight="1">
      <c r="A236" s="188"/>
      <c r="B236" s="188"/>
      <c r="C236" s="188"/>
      <c r="D236" s="188"/>
      <c r="E236" s="189"/>
      <c r="F236" s="189"/>
      <c r="G236" s="556"/>
      <c r="H236" s="557"/>
      <c r="I236" s="557"/>
      <c r="J236" s="558"/>
      <c r="K236" s="221" t="s">
        <v>220</v>
      </c>
      <c r="L236" s="222"/>
      <c r="M236" s="222"/>
      <c r="N236" s="223"/>
      <c r="O236" s="272" t="s">
        <v>211</v>
      </c>
      <c r="P236" s="217" t="s">
        <v>100</v>
      </c>
      <c r="Q236" s="405">
        <v>0</v>
      </c>
      <c r="R236" s="219">
        <v>1</v>
      </c>
      <c r="S236" s="217" t="s">
        <v>100</v>
      </c>
      <c r="T236" s="220">
        <v>0</v>
      </c>
      <c r="U236" s="406"/>
      <c r="V236" s="244"/>
      <c r="W236" s="244"/>
      <c r="X236" s="223"/>
      <c r="Y236" s="346"/>
    </row>
    <row r="237" spans="1:25" ht="15" customHeight="1">
      <c r="A237" s="188"/>
      <c r="B237" s="188"/>
      <c r="C237" s="188"/>
      <c r="D237" s="188"/>
      <c r="E237" s="189"/>
      <c r="F237" s="189"/>
      <c r="G237" s="556"/>
      <c r="H237" s="557"/>
      <c r="I237" s="557"/>
      <c r="J237" s="558"/>
      <c r="K237" s="221" t="s">
        <v>222</v>
      </c>
      <c r="L237" s="222"/>
      <c r="M237" s="222"/>
      <c r="N237" s="223"/>
      <c r="O237" s="272" t="s">
        <v>212</v>
      </c>
      <c r="P237" s="217" t="s">
        <v>100</v>
      </c>
      <c r="Q237" s="405">
        <v>0</v>
      </c>
      <c r="R237" s="219">
        <v>1</v>
      </c>
      <c r="S237" s="217" t="s">
        <v>100</v>
      </c>
      <c r="T237" s="220">
        <v>0</v>
      </c>
      <c r="U237" s="406"/>
      <c r="V237" s="244"/>
      <c r="W237" s="244"/>
      <c r="X237" s="223"/>
      <c r="Y237" s="346"/>
    </row>
    <row r="238" spans="1:25" ht="15" customHeight="1" thickBot="1">
      <c r="A238" s="188"/>
      <c r="B238" s="188"/>
      <c r="C238" s="188"/>
      <c r="D238" s="188"/>
      <c r="E238" s="189"/>
      <c r="F238" s="189"/>
      <c r="G238" s="559"/>
      <c r="H238" s="560"/>
      <c r="I238" s="560"/>
      <c r="J238" s="561"/>
      <c r="K238" s="224" t="s">
        <v>221</v>
      </c>
      <c r="L238" s="225"/>
      <c r="M238" s="225"/>
      <c r="N238" s="226"/>
      <c r="O238" s="234" t="s">
        <v>213</v>
      </c>
      <c r="P238" s="235" t="s">
        <v>100</v>
      </c>
      <c r="Q238" s="322">
        <v>0</v>
      </c>
      <c r="R238" s="237">
        <v>1</v>
      </c>
      <c r="S238" s="235" t="s">
        <v>100</v>
      </c>
      <c r="T238" s="238">
        <v>0</v>
      </c>
      <c r="U238" s="323"/>
      <c r="V238" s="239"/>
      <c r="W238" s="239"/>
      <c r="X238" s="226"/>
      <c r="Y238" s="346"/>
    </row>
    <row r="239" ht="15" customHeight="1" thickTop="1"/>
    <row r="240" spans="1:20" s="411" customFormat="1" ht="15" customHeight="1">
      <c r="A240" s="139"/>
      <c r="B240" s="139"/>
      <c r="C240" s="139"/>
      <c r="D240" s="139"/>
      <c r="E240" s="140"/>
      <c r="F240" s="140"/>
      <c r="G240" s="408"/>
      <c r="H240" s="408"/>
      <c r="I240" s="408"/>
      <c r="J240" s="409"/>
      <c r="K240" s="410"/>
      <c r="M240" s="410"/>
      <c r="O240" s="409"/>
      <c r="T240" s="409"/>
    </row>
    <row r="241" spans="1:20" s="411" customFormat="1" ht="15" customHeight="1">
      <c r="A241" s="139"/>
      <c r="B241" s="139"/>
      <c r="C241" s="139"/>
      <c r="D241" s="139"/>
      <c r="E241" s="140"/>
      <c r="F241" s="140"/>
      <c r="J241" s="409"/>
      <c r="K241" s="410"/>
      <c r="M241" s="410"/>
      <c r="O241" s="409"/>
      <c r="T241" s="409"/>
    </row>
    <row r="242" spans="1:20" s="411" customFormat="1" ht="16.5">
      <c r="A242" s="139"/>
      <c r="B242" s="139"/>
      <c r="C242" s="139"/>
      <c r="D242" s="139"/>
      <c r="E242" s="140"/>
      <c r="F242" s="140"/>
      <c r="J242" s="409"/>
      <c r="K242" s="410"/>
      <c r="M242" s="410"/>
      <c r="O242" s="409"/>
      <c r="T242" s="409"/>
    </row>
    <row r="243" spans="1:20" s="411" customFormat="1" ht="17.25" thickBot="1">
      <c r="A243" s="139"/>
      <c r="B243" s="139"/>
      <c r="C243" s="139"/>
      <c r="D243" s="139"/>
      <c r="E243" s="140"/>
      <c r="F243" s="140"/>
      <c r="J243" s="409"/>
      <c r="K243" s="410"/>
      <c r="M243" s="410"/>
      <c r="O243" s="409"/>
      <c r="T243" s="409"/>
    </row>
    <row r="244" spans="1:20" s="410" customFormat="1" ht="45" customHeight="1" thickBot="1">
      <c r="A244" s="139"/>
      <c r="B244" s="139"/>
      <c r="C244" s="139"/>
      <c r="D244" s="139"/>
      <c r="E244" s="140"/>
      <c r="F244" s="140"/>
      <c r="I244" s="138" t="s">
        <v>132</v>
      </c>
      <c r="J244" s="551" t="s">
        <v>10</v>
      </c>
      <c r="K244" s="552"/>
      <c r="L244" s="129" t="s">
        <v>11</v>
      </c>
      <c r="M244" s="130" t="s">
        <v>12</v>
      </c>
      <c r="N244" s="133" t="s">
        <v>13</v>
      </c>
      <c r="O244" s="137"/>
      <c r="P244" s="128" t="s">
        <v>14</v>
      </c>
      <c r="Q244" s="130"/>
      <c r="R244" s="132"/>
      <c r="T244" s="407"/>
    </row>
    <row r="245" spans="1:20" s="410" customFormat="1" ht="19.5" customHeight="1">
      <c r="A245" s="139"/>
      <c r="B245" s="139"/>
      <c r="C245" s="139"/>
      <c r="D245" s="139"/>
      <c r="E245" s="140"/>
      <c r="F245" s="140"/>
      <c r="I245" s="412"/>
      <c r="J245" s="541" t="s">
        <v>21</v>
      </c>
      <c r="K245" s="542"/>
      <c r="L245" s="131"/>
      <c r="M245" s="131"/>
      <c r="N245" s="134"/>
      <c r="O245" s="548"/>
      <c r="P245" s="549"/>
      <c r="Q245" s="549"/>
      <c r="R245" s="550"/>
      <c r="T245" s="407"/>
    </row>
    <row r="246" spans="1:20" s="410" customFormat="1" ht="19.5" customHeight="1">
      <c r="A246" s="139"/>
      <c r="B246" s="139"/>
      <c r="C246" s="139"/>
      <c r="D246" s="139"/>
      <c r="E246" s="140"/>
      <c r="F246" s="140"/>
      <c r="I246" s="201"/>
      <c r="J246" s="571" t="s">
        <v>133</v>
      </c>
      <c r="K246" s="572"/>
      <c r="L246" s="413"/>
      <c r="M246" s="413"/>
      <c r="N246" s="135"/>
      <c r="O246" s="545"/>
      <c r="P246" s="546"/>
      <c r="Q246" s="546"/>
      <c r="R246" s="547"/>
      <c r="T246" s="407"/>
    </row>
    <row r="247" spans="1:20" s="410" customFormat="1" ht="19.5" customHeight="1">
      <c r="A247" s="139"/>
      <c r="B247" s="139"/>
      <c r="C247" s="139"/>
      <c r="D247" s="139"/>
      <c r="E247" s="140"/>
      <c r="F247" s="140"/>
      <c r="I247" s="201"/>
      <c r="J247" s="571" t="s">
        <v>133</v>
      </c>
      <c r="K247" s="572"/>
      <c r="L247" s="413"/>
      <c r="M247" s="413"/>
      <c r="N247" s="135"/>
      <c r="O247" s="545"/>
      <c r="P247" s="546"/>
      <c r="Q247" s="546"/>
      <c r="R247" s="547"/>
      <c r="T247" s="407"/>
    </row>
    <row r="248" spans="1:20" s="410" customFormat="1" ht="19.5" customHeight="1" thickBot="1">
      <c r="A248" s="139"/>
      <c r="B248" s="139"/>
      <c r="C248" s="139"/>
      <c r="D248" s="139"/>
      <c r="E248" s="140"/>
      <c r="F248" s="140"/>
      <c r="I248" s="414"/>
      <c r="J248" s="536" t="s">
        <v>134</v>
      </c>
      <c r="K248" s="537"/>
      <c r="L248" s="415"/>
      <c r="M248" s="415"/>
      <c r="N248" s="136"/>
      <c r="O248" s="529"/>
      <c r="P248" s="530"/>
      <c r="Q248" s="530"/>
      <c r="R248" s="531"/>
      <c r="T248" s="407"/>
    </row>
    <row r="249" spans="1:20" s="411" customFormat="1" ht="16.5">
      <c r="A249" s="139"/>
      <c r="B249" s="139"/>
      <c r="C249" s="139"/>
      <c r="D249" s="139"/>
      <c r="E249" s="140"/>
      <c r="F249" s="140"/>
      <c r="J249" s="409"/>
      <c r="K249" s="410"/>
      <c r="M249" s="410"/>
      <c r="O249" s="409"/>
      <c r="T249" s="409"/>
    </row>
    <row r="250" spans="1:20" s="411" customFormat="1" ht="16.5">
      <c r="A250" s="139"/>
      <c r="B250" s="139"/>
      <c r="C250" s="139"/>
      <c r="D250" s="139"/>
      <c r="E250" s="140"/>
      <c r="F250" s="140"/>
      <c r="J250" s="409"/>
      <c r="K250" s="410"/>
      <c r="M250" s="410"/>
      <c r="O250" s="409"/>
      <c r="T250" s="409"/>
    </row>
  </sheetData>
  <sheetProtection/>
  <mergeCells count="104">
    <mergeCell ref="Y131:Y132"/>
    <mergeCell ref="J117:J122"/>
    <mergeCell ref="C77:C78"/>
    <mergeCell ref="Y77:Y78"/>
    <mergeCell ref="K77:N77"/>
    <mergeCell ref="L88:N88"/>
    <mergeCell ref="K88:K95"/>
    <mergeCell ref="U88:X92"/>
    <mergeCell ref="P3:P5"/>
    <mergeCell ref="G1:X1"/>
    <mergeCell ref="K57:K58"/>
    <mergeCell ref="K59:K60"/>
    <mergeCell ref="G4:G5"/>
    <mergeCell ref="I4:I5"/>
    <mergeCell ref="K40:K44"/>
    <mergeCell ref="L40:N40"/>
    <mergeCell ref="K6:K10"/>
    <mergeCell ref="Q3:S4"/>
    <mergeCell ref="T3:T5"/>
    <mergeCell ref="U3:X4"/>
    <mergeCell ref="K123:K124"/>
    <mergeCell ref="Y6:Y10"/>
    <mergeCell ref="Y112:Y116"/>
    <mergeCell ref="Y11:Y15"/>
    <mergeCell ref="K16:N16"/>
    <mergeCell ref="K11:K15"/>
    <mergeCell ref="O3:O5"/>
    <mergeCell ref="L35:N35"/>
    <mergeCell ref="B4:D4"/>
    <mergeCell ref="Y125:Y126"/>
    <mergeCell ref="K125:K126"/>
    <mergeCell ref="J3:J5"/>
    <mergeCell ref="G3:I3"/>
    <mergeCell ref="K3:N5"/>
    <mergeCell ref="K25:K29"/>
    <mergeCell ref="J112:J116"/>
    <mergeCell ref="L59:N59"/>
    <mergeCell ref="L25:N25"/>
    <mergeCell ref="O246:R246"/>
    <mergeCell ref="O245:R245"/>
    <mergeCell ref="O247:R247"/>
    <mergeCell ref="J244:K244"/>
    <mergeCell ref="G205:J238"/>
    <mergeCell ref="G197:J204"/>
    <mergeCell ref="J246:K246"/>
    <mergeCell ref="J247:K247"/>
    <mergeCell ref="J248:K248"/>
    <mergeCell ref="L57:N57"/>
    <mergeCell ref="K61:N61"/>
    <mergeCell ref="J57:J61"/>
    <mergeCell ref="J245:K245"/>
    <mergeCell ref="K67:K71"/>
    <mergeCell ref="K62:K66"/>
    <mergeCell ref="L62:N62"/>
    <mergeCell ref="K96:K97"/>
    <mergeCell ref="L96:N96"/>
    <mergeCell ref="O248:R248"/>
    <mergeCell ref="K129:K130"/>
    <mergeCell ref="Y117:Y118"/>
    <mergeCell ref="Y123:Y124"/>
    <mergeCell ref="Y127:Y128"/>
    <mergeCell ref="Y129:Y130"/>
    <mergeCell ref="K140:K154"/>
    <mergeCell ref="Y140:Y154"/>
    <mergeCell ref="K127:K128"/>
    <mergeCell ref="Y178:Y189"/>
    <mergeCell ref="J6:J19"/>
    <mergeCell ref="K20:K24"/>
    <mergeCell ref="L20:N20"/>
    <mergeCell ref="K45:K49"/>
    <mergeCell ref="L45:N45"/>
    <mergeCell ref="K50:N50"/>
    <mergeCell ref="J20:J56"/>
    <mergeCell ref="K30:K34"/>
    <mergeCell ref="L30:N30"/>
    <mergeCell ref="K35:K39"/>
    <mergeCell ref="J178:J195"/>
    <mergeCell ref="L67:N67"/>
    <mergeCell ref="K72:K76"/>
    <mergeCell ref="L72:N72"/>
    <mergeCell ref="J62:J79"/>
    <mergeCell ref="K80:K87"/>
    <mergeCell ref="L80:N80"/>
    <mergeCell ref="K131:K132"/>
    <mergeCell ref="K190:K191"/>
    <mergeCell ref="Y190:Y191"/>
    <mergeCell ref="K98:K99"/>
    <mergeCell ref="L98:N98"/>
    <mergeCell ref="K100:N100"/>
    <mergeCell ref="J80:J111"/>
    <mergeCell ref="J140:J177"/>
    <mergeCell ref="K178:K189"/>
    <mergeCell ref="K155:K169"/>
    <mergeCell ref="J123:J139"/>
    <mergeCell ref="G196:J196"/>
    <mergeCell ref="K192:K193"/>
    <mergeCell ref="Y192:Y193"/>
    <mergeCell ref="K174:K175"/>
    <mergeCell ref="Y174:Y175"/>
    <mergeCell ref="Y155:Y169"/>
    <mergeCell ref="K170:K171"/>
    <mergeCell ref="Y170:Y171"/>
    <mergeCell ref="K172:K173"/>
    <mergeCell ref="Y172:Y173"/>
  </mergeCells>
  <dataValidations count="1">
    <dataValidation type="decimal" allowBlank="1" showInputMessage="1" showErrorMessage="1" errorTitle="Ошибка ввода" error="Значение уставки не входит в допустимый диапазон" sqref="T235 T205:T206">
      <formula1>Q235</formula1>
      <formula2>R235</formula2>
    </dataValidation>
  </dataValidations>
  <printOptions/>
  <pageMargins left="0.1968503937007874" right="0.1968503937007874" top="0.1968503937007874" bottom="0.5118110236220472" header="0.1968503937007874" footer="0.1968503937007874"/>
  <pageSetup fitToHeight="0" fitToWidth="1" horizontalDpi="600" verticalDpi="600" orientation="landscape" paperSize="8" scale="99" r:id="rId1"/>
  <headerFooter alignWithMargins="0">
    <oddFooter>&amp;RГ-&amp;P</oddFooter>
  </headerFooter>
  <rowBreaks count="1" manualBreakCount="1">
    <brk id="249" min="6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L24"/>
  <sheetViews>
    <sheetView showGridLines="0" zoomScalePageLayoutView="0" workbookViewId="0" topLeftCell="A1">
      <selection activeCell="P14" sqref="P14"/>
    </sheetView>
  </sheetViews>
  <sheetFormatPr defaultColWidth="9.140625" defaultRowHeight="12.75"/>
  <cols>
    <col min="1" max="1" width="7.57421875" style="0" customWidth="1"/>
    <col min="5" max="5" width="8.28125" style="0" customWidth="1"/>
    <col min="6" max="6" width="22.57421875" style="0" customWidth="1"/>
    <col min="7" max="7" width="14.00390625" style="0" bestFit="1" customWidth="1"/>
    <col min="8" max="8" width="9.8515625" style="0" customWidth="1"/>
    <col min="9" max="9" width="1.57421875" style="0" customWidth="1"/>
    <col min="10" max="10" width="8.7109375" style="0" bestFit="1" customWidth="1"/>
    <col min="11" max="11" width="10.421875" style="0" customWidth="1"/>
  </cols>
  <sheetData>
    <row r="2" spans="1:6" ht="16.5" thickBot="1">
      <c r="A2" s="2" t="s">
        <v>85</v>
      </c>
      <c r="B2" s="3"/>
      <c r="C2" s="3"/>
      <c r="D2" s="3"/>
      <c r="E2" s="3"/>
      <c r="F2" s="2"/>
    </row>
    <row r="3" spans="1:10" ht="16.5" thickBot="1">
      <c r="A3" s="73" t="s">
        <v>25</v>
      </c>
      <c r="B3" s="610" t="s">
        <v>26</v>
      </c>
      <c r="C3" s="611"/>
      <c r="D3" s="611"/>
      <c r="E3" s="611"/>
      <c r="F3" s="612"/>
      <c r="G3" s="74" t="s">
        <v>27</v>
      </c>
      <c r="H3" s="6" t="s">
        <v>28</v>
      </c>
      <c r="I3" s="7"/>
      <c r="J3" s="7" t="s">
        <v>29</v>
      </c>
    </row>
    <row r="4" spans="1:10" ht="16.5" thickBot="1">
      <c r="A4" s="75">
        <v>1</v>
      </c>
      <c r="B4" s="605" t="str">
        <f>CONCATENATE("Тип ",RIGHT(A2,LEN(A2)-SEARCH("Параметры",A2)-LEN("Параметры")))</f>
        <v>Тип генератора</v>
      </c>
      <c r="C4" s="606"/>
      <c r="D4" s="606"/>
      <c r="E4" s="606"/>
      <c r="F4" s="607"/>
      <c r="G4" s="613"/>
      <c r="H4" s="614"/>
      <c r="I4" s="614"/>
      <c r="J4" s="615"/>
    </row>
    <row r="5" spans="1:10" ht="16.5" thickBot="1">
      <c r="A5" s="76">
        <v>2</v>
      </c>
      <c r="B5" s="605" t="str">
        <f>CONCATENATE("Обозначение ",RIGHT(A2,LEN(A2)-SEARCH("Параметры",A2)-LEN("Параметры"))," на схеме")</f>
        <v>Обозначение генератора на схеме</v>
      </c>
      <c r="C5" s="606"/>
      <c r="D5" s="606"/>
      <c r="E5" s="606"/>
      <c r="F5" s="607"/>
      <c r="G5" s="613"/>
      <c r="H5" s="614"/>
      <c r="I5" s="614"/>
      <c r="J5" s="615"/>
    </row>
    <row r="6" spans="1:10" ht="15.75">
      <c r="A6" s="76">
        <v>3</v>
      </c>
      <c r="B6" s="605" t="s">
        <v>86</v>
      </c>
      <c r="C6" s="606"/>
      <c r="D6" s="606"/>
      <c r="E6" s="606"/>
      <c r="F6" s="607"/>
      <c r="G6" s="77" t="s">
        <v>87</v>
      </c>
      <c r="H6" s="608">
        <v>6.6</v>
      </c>
      <c r="I6" s="609"/>
      <c r="J6" s="78" t="s">
        <v>34</v>
      </c>
    </row>
    <row r="7" spans="1:10" ht="15.75">
      <c r="A7" s="76">
        <v>4</v>
      </c>
      <c r="B7" s="79" t="s">
        <v>88</v>
      </c>
      <c r="C7" s="80"/>
      <c r="D7" s="80"/>
      <c r="E7" s="80"/>
      <c r="F7" s="81"/>
      <c r="G7" s="82" t="s">
        <v>89</v>
      </c>
      <c r="H7" s="616">
        <v>5.72</v>
      </c>
      <c r="I7" s="617"/>
      <c r="J7" s="83" t="s">
        <v>90</v>
      </c>
    </row>
    <row r="8" spans="1:10" ht="15.75">
      <c r="A8" s="76">
        <v>5</v>
      </c>
      <c r="B8" s="605" t="s">
        <v>91</v>
      </c>
      <c r="C8" s="606"/>
      <c r="D8" s="606"/>
      <c r="E8" s="606"/>
      <c r="F8" s="607"/>
      <c r="G8" s="82" t="s">
        <v>92</v>
      </c>
      <c r="H8" s="616">
        <v>0.8</v>
      </c>
      <c r="I8" s="617"/>
      <c r="J8" s="83" t="s">
        <v>5</v>
      </c>
    </row>
    <row r="9" spans="1:10" ht="15.75">
      <c r="A9" s="76">
        <v>6</v>
      </c>
      <c r="B9" s="15" t="s">
        <v>39</v>
      </c>
      <c r="C9" s="16"/>
      <c r="D9" s="16"/>
      <c r="E9" s="16"/>
      <c r="F9" s="17"/>
      <c r="G9" s="84" t="s">
        <v>40</v>
      </c>
      <c r="H9" s="624">
        <f>IF(AND(H7&lt;&gt;"",H8&lt;&gt;""),H7/H8,"")</f>
        <v>7.1499999999999995</v>
      </c>
      <c r="I9" s="625"/>
      <c r="J9" s="20" t="s">
        <v>41</v>
      </c>
    </row>
    <row r="10" spans="1:10" ht="16.5" thickBot="1">
      <c r="A10" s="85">
        <v>7</v>
      </c>
      <c r="B10" s="86" t="s">
        <v>93</v>
      </c>
      <c r="C10" s="87"/>
      <c r="D10" s="87"/>
      <c r="E10" s="87"/>
      <c r="F10" s="88"/>
      <c r="G10" s="89" t="s">
        <v>94</v>
      </c>
      <c r="H10" s="626">
        <f>IF(AND(H9&lt;&gt;"",H6&lt;&gt;""),H9*1000/SQRT(3)/H6,"")</f>
        <v>625.4627916220946</v>
      </c>
      <c r="I10" s="627"/>
      <c r="J10" s="90" t="s">
        <v>47</v>
      </c>
    </row>
    <row r="11" spans="2:10" ht="15.75">
      <c r="B11" s="2"/>
      <c r="C11" s="2"/>
      <c r="D11" s="2"/>
      <c r="E11" s="2"/>
      <c r="F11" s="2"/>
      <c r="G11" s="91"/>
      <c r="H11" s="2"/>
      <c r="I11" s="2"/>
      <c r="J11" s="2"/>
    </row>
    <row r="12" ht="12.75">
      <c r="A12" s="3"/>
    </row>
    <row r="13" ht="16.5" thickBot="1">
      <c r="A13" s="2" t="s">
        <v>95</v>
      </c>
    </row>
    <row r="14" spans="1:12" ht="32.25" thickBot="1">
      <c r="A14" s="28" t="s">
        <v>25</v>
      </c>
      <c r="B14" s="628" t="s">
        <v>55</v>
      </c>
      <c r="C14" s="629"/>
      <c r="D14" s="629"/>
      <c r="E14" s="629"/>
      <c r="F14" s="630"/>
      <c r="G14" s="30" t="s">
        <v>27</v>
      </c>
      <c r="H14" s="631" t="s">
        <v>56</v>
      </c>
      <c r="I14" s="632"/>
      <c r="J14" s="633"/>
      <c r="K14" s="92" t="s">
        <v>57</v>
      </c>
      <c r="L14" s="93" t="s">
        <v>29</v>
      </c>
    </row>
    <row r="15" spans="1:12" ht="15.75">
      <c r="A15" s="62">
        <v>1</v>
      </c>
      <c r="B15" s="33" t="s">
        <v>128</v>
      </c>
      <c r="C15" s="34"/>
      <c r="D15" s="34"/>
      <c r="E15" s="34"/>
      <c r="F15" s="35"/>
      <c r="G15" s="41" t="s">
        <v>96</v>
      </c>
      <c r="H15" s="62">
        <v>800</v>
      </c>
      <c r="I15" s="9" t="s">
        <v>60</v>
      </c>
      <c r="J15" s="39">
        <v>5</v>
      </c>
      <c r="K15" s="40">
        <f>IF($H$10&lt;&gt;"",H10/(H15/J15),"")</f>
        <v>3.9091424476380916</v>
      </c>
      <c r="L15" s="39" t="str">
        <f>IF(LEFT(G15,1)="I","А","В")</f>
        <v>А</v>
      </c>
    </row>
    <row r="16" spans="1:12" ht="15.75">
      <c r="A16" s="45">
        <v>2</v>
      </c>
      <c r="B16" s="33" t="s">
        <v>129</v>
      </c>
      <c r="C16" s="43"/>
      <c r="D16" s="43"/>
      <c r="E16" s="43"/>
      <c r="F16" s="44"/>
      <c r="G16" s="46" t="s">
        <v>97</v>
      </c>
      <c r="H16" s="45">
        <v>800</v>
      </c>
      <c r="I16" s="10" t="s">
        <v>60</v>
      </c>
      <c r="J16" s="47">
        <v>5</v>
      </c>
      <c r="K16" s="64">
        <f>IF($H$10&lt;&gt;"",H10/(H16/J16),"")</f>
        <v>3.9091424476380916</v>
      </c>
      <c r="L16" s="47" t="str">
        <f>IF(LEFT(G16,1)="I","А","В")</f>
        <v>А</v>
      </c>
    </row>
    <row r="17" spans="1:12" ht="15.75">
      <c r="A17" s="45">
        <v>3</v>
      </c>
      <c r="B17" s="42" t="s">
        <v>98</v>
      </c>
      <c r="C17" s="43"/>
      <c r="D17" s="43"/>
      <c r="E17" s="43"/>
      <c r="F17" s="44"/>
      <c r="G17" s="46" t="s">
        <v>99</v>
      </c>
      <c r="H17" s="45" t="s">
        <v>100</v>
      </c>
      <c r="I17" s="10" t="s">
        <v>60</v>
      </c>
      <c r="J17" s="47" t="s">
        <v>100</v>
      </c>
      <c r="K17" s="64" t="s">
        <v>64</v>
      </c>
      <c r="L17" s="47" t="str">
        <f>IF(LEFT(G17,1)="I","А","В")</f>
        <v>А</v>
      </c>
    </row>
    <row r="18" spans="1:12" ht="15.75">
      <c r="A18" s="45">
        <v>5</v>
      </c>
      <c r="B18" s="48" t="s">
        <v>101</v>
      </c>
      <c r="C18" s="43"/>
      <c r="D18" s="43"/>
      <c r="E18" s="43"/>
      <c r="F18" s="44"/>
      <c r="G18" s="46" t="s">
        <v>102</v>
      </c>
      <c r="H18" s="45" t="s">
        <v>100</v>
      </c>
      <c r="I18" s="10" t="s">
        <v>60</v>
      </c>
      <c r="J18" s="47" t="s">
        <v>130</v>
      </c>
      <c r="K18" s="10">
        <v>60.622</v>
      </c>
      <c r="L18" s="47" t="str">
        <f>IF(LEFT(G18,1)="I","А","В")</f>
        <v>В</v>
      </c>
    </row>
    <row r="19" spans="1:12" ht="15.75">
      <c r="A19" s="45">
        <v>6</v>
      </c>
      <c r="B19" s="48" t="s">
        <v>101</v>
      </c>
      <c r="C19" s="43"/>
      <c r="D19" s="43"/>
      <c r="E19" s="43"/>
      <c r="F19" s="44"/>
      <c r="G19" s="46" t="s">
        <v>103</v>
      </c>
      <c r="H19" s="45" t="s">
        <v>100</v>
      </c>
      <c r="I19" s="10" t="s">
        <v>60</v>
      </c>
      <c r="J19" s="47" t="s">
        <v>131</v>
      </c>
      <c r="K19" s="10">
        <v>105</v>
      </c>
      <c r="L19" s="47" t="str">
        <f>IF(LEFT(G19,1)="I","А","В")</f>
        <v>В</v>
      </c>
    </row>
    <row r="20" spans="1:12" ht="15.75">
      <c r="A20" s="45">
        <v>7</v>
      </c>
      <c r="B20" s="618" t="s">
        <v>69</v>
      </c>
      <c r="C20" s="619"/>
      <c r="D20" s="619"/>
      <c r="E20" s="619"/>
      <c r="F20" s="620"/>
      <c r="G20" s="46" t="str">
        <f>CONCATENATE(G15,"_лин")</f>
        <v>Iг_лин</v>
      </c>
      <c r="H20" s="45">
        <f aca="true" t="shared" si="0" ref="H20:J21">H15</f>
        <v>800</v>
      </c>
      <c r="I20" s="94" t="str">
        <f t="shared" si="0"/>
        <v>/</v>
      </c>
      <c r="J20" s="47">
        <f t="shared" si="0"/>
        <v>5</v>
      </c>
      <c r="K20" s="64">
        <f>IF(K15&lt;&gt;"",K15*SQRT(3),"")</f>
        <v>6.770833333333334</v>
      </c>
      <c r="L20" s="47" t="str">
        <f>L15</f>
        <v>А</v>
      </c>
    </row>
    <row r="21" spans="1:12" ht="16.5" thickBot="1">
      <c r="A21" s="59">
        <v>8</v>
      </c>
      <c r="B21" s="621"/>
      <c r="C21" s="622"/>
      <c r="D21" s="622"/>
      <c r="E21" s="622"/>
      <c r="F21" s="623"/>
      <c r="G21" s="60" t="str">
        <f>CONCATENATE(G16,"_лин")</f>
        <v>Iнг_лин</v>
      </c>
      <c r="H21" s="59">
        <f t="shared" si="0"/>
        <v>800</v>
      </c>
      <c r="I21" s="95" t="str">
        <f t="shared" si="0"/>
        <v>/</v>
      </c>
      <c r="J21" s="61">
        <f t="shared" si="0"/>
        <v>5</v>
      </c>
      <c r="K21" s="96">
        <f>IF(K16&lt;&gt;"",K16*SQRT(3),"")</f>
        <v>6.770833333333334</v>
      </c>
      <c r="L21" s="61" t="str">
        <f>L16</f>
        <v>А</v>
      </c>
    </row>
    <row r="22" ht="15.75">
      <c r="A22" s="2"/>
    </row>
    <row r="23" ht="15.75">
      <c r="A23" s="2" t="s">
        <v>70</v>
      </c>
    </row>
    <row r="24" ht="15.75">
      <c r="A24" s="2" t="s">
        <v>71</v>
      </c>
    </row>
  </sheetData>
  <sheetProtection/>
  <mergeCells count="15">
    <mergeCell ref="H7:I7"/>
    <mergeCell ref="B8:F8"/>
    <mergeCell ref="H8:I8"/>
    <mergeCell ref="B20:F21"/>
    <mergeCell ref="H9:I9"/>
    <mergeCell ref="H10:I10"/>
    <mergeCell ref="B14:F14"/>
    <mergeCell ref="H14:J14"/>
    <mergeCell ref="B6:F6"/>
    <mergeCell ref="H6:I6"/>
    <mergeCell ref="B3:F3"/>
    <mergeCell ref="B4:F4"/>
    <mergeCell ref="G4:J4"/>
    <mergeCell ref="B5:F5"/>
    <mergeCell ref="G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M37"/>
  <sheetViews>
    <sheetView showGridLines="0" zoomScalePageLayoutView="0" workbookViewId="0" topLeftCell="A13">
      <selection activeCell="H36" sqref="H36"/>
    </sheetView>
  </sheetViews>
  <sheetFormatPr defaultColWidth="9.140625" defaultRowHeight="12.75"/>
  <cols>
    <col min="1" max="1" width="7.57421875" style="0" customWidth="1"/>
    <col min="5" max="5" width="8.28125" style="0" customWidth="1"/>
    <col min="6" max="6" width="13.140625" style="0" customWidth="1"/>
    <col min="7" max="7" width="17.57421875" style="0" bestFit="1" customWidth="1"/>
    <col min="8" max="8" width="9.8515625" style="0" customWidth="1"/>
    <col min="9" max="9" width="1.57421875" style="0" customWidth="1"/>
    <col min="10" max="10" width="8.7109375" style="0" bestFit="1" customWidth="1"/>
    <col min="11" max="12" width="10.421875" style="0" customWidth="1"/>
    <col min="13" max="13" width="12.8515625" style="0" customWidth="1"/>
  </cols>
  <sheetData>
    <row r="2" spans="2:10" ht="15.75">
      <c r="B2" s="2"/>
      <c r="C2" s="2"/>
      <c r="D2" s="2"/>
      <c r="E2" s="2"/>
      <c r="F2" s="2"/>
      <c r="G2" s="2"/>
      <c r="H2" s="2"/>
      <c r="I2" s="2"/>
      <c r="J2" s="2"/>
    </row>
    <row r="3" spans="1:6" ht="16.5" thickBot="1">
      <c r="A3" s="2" t="s">
        <v>24</v>
      </c>
      <c r="B3" s="3"/>
      <c r="C3" s="3"/>
      <c r="D3" s="3"/>
      <c r="E3" s="3"/>
      <c r="F3" s="2"/>
    </row>
    <row r="4" spans="1:10" ht="16.5" thickBot="1">
      <c r="A4" s="4" t="s">
        <v>25</v>
      </c>
      <c r="B4" s="645" t="s">
        <v>26</v>
      </c>
      <c r="C4" s="646"/>
      <c r="D4" s="646"/>
      <c r="E4" s="646"/>
      <c r="F4" s="647"/>
      <c r="G4" s="5" t="s">
        <v>27</v>
      </c>
      <c r="H4" s="6" t="s">
        <v>28</v>
      </c>
      <c r="I4" s="7"/>
      <c r="J4" s="8" t="s">
        <v>29</v>
      </c>
    </row>
    <row r="5" spans="1:10" ht="16.5" thickBot="1">
      <c r="A5" s="9">
        <v>1</v>
      </c>
      <c r="B5" s="648" t="str">
        <f>CONCATENATE("Тип ",RIGHT(A3,LEN(A3)-SEARCH("Параметры",A3)-LEN("Параметры")))</f>
        <v>Тип трансформатора</v>
      </c>
      <c r="C5" s="649"/>
      <c r="D5" s="649"/>
      <c r="E5" s="649"/>
      <c r="F5" s="650"/>
      <c r="G5" s="651" t="s">
        <v>30</v>
      </c>
      <c r="H5" s="652"/>
      <c r="I5" s="652"/>
      <c r="J5" s="653"/>
    </row>
    <row r="6" spans="1:10" ht="16.5" thickBot="1">
      <c r="A6" s="10">
        <v>2</v>
      </c>
      <c r="B6" s="642" t="str">
        <f>CONCATENATE("Обозначение ",RIGHT(A3,LEN(A3)-SEARCH("Параметры",A3)-LEN("Параметры"))," на схеме")</f>
        <v>Обозначение трансформатора на схеме</v>
      </c>
      <c r="C6" s="643"/>
      <c r="D6" s="643"/>
      <c r="E6" s="643"/>
      <c r="F6" s="644"/>
      <c r="G6" s="651" t="s">
        <v>31</v>
      </c>
      <c r="H6" s="652"/>
      <c r="I6" s="652"/>
      <c r="J6" s="653"/>
    </row>
    <row r="7" spans="1:10" ht="15.75">
      <c r="A7" s="10">
        <v>3</v>
      </c>
      <c r="B7" s="642" t="s">
        <v>32</v>
      </c>
      <c r="C7" s="643"/>
      <c r="D7" s="643"/>
      <c r="E7" s="643"/>
      <c r="F7" s="644"/>
      <c r="G7" s="11" t="s">
        <v>33</v>
      </c>
      <c r="H7" s="608">
        <v>750</v>
      </c>
      <c r="I7" s="609"/>
      <c r="J7" s="12" t="s">
        <v>34</v>
      </c>
    </row>
    <row r="8" spans="1:10" ht="15.75">
      <c r="A8" s="10">
        <v>4</v>
      </c>
      <c r="B8" s="642" t="s">
        <v>35</v>
      </c>
      <c r="C8" s="643"/>
      <c r="D8" s="643"/>
      <c r="E8" s="643"/>
      <c r="F8" s="644"/>
      <c r="G8" s="13" t="s">
        <v>36</v>
      </c>
      <c r="H8" s="616"/>
      <c r="I8" s="617"/>
      <c r="J8" s="14" t="s">
        <v>34</v>
      </c>
    </row>
    <row r="9" spans="1:10" ht="15.75">
      <c r="A9" s="10">
        <v>5</v>
      </c>
      <c r="B9" s="642" t="s">
        <v>37</v>
      </c>
      <c r="C9" s="643"/>
      <c r="D9" s="643"/>
      <c r="E9" s="643"/>
      <c r="F9" s="644"/>
      <c r="G9" s="13" t="s">
        <v>38</v>
      </c>
      <c r="H9" s="616">
        <v>20</v>
      </c>
      <c r="I9" s="617"/>
      <c r="J9" s="14" t="s">
        <v>34</v>
      </c>
    </row>
    <row r="10" spans="1:10" ht="15.75">
      <c r="A10" s="10">
        <v>6</v>
      </c>
      <c r="B10" s="15" t="s">
        <v>39</v>
      </c>
      <c r="C10" s="16"/>
      <c r="D10" s="16"/>
      <c r="E10" s="16"/>
      <c r="F10" s="17"/>
      <c r="G10" s="13" t="s">
        <v>40</v>
      </c>
      <c r="H10" s="616">
        <f>3*417</f>
        <v>1251</v>
      </c>
      <c r="I10" s="617"/>
      <c r="J10" s="14" t="s">
        <v>41</v>
      </c>
    </row>
    <row r="11" spans="1:10" ht="15.75">
      <c r="A11" s="10">
        <v>7</v>
      </c>
      <c r="B11" s="642" t="s">
        <v>42</v>
      </c>
      <c r="C11" s="643"/>
      <c r="D11" s="643"/>
      <c r="E11" s="643"/>
      <c r="F11" s="644"/>
      <c r="G11" s="13" t="s">
        <v>43</v>
      </c>
      <c r="H11" s="616">
        <v>13.8</v>
      </c>
      <c r="I11" s="617"/>
      <c r="J11" s="14" t="s">
        <v>44</v>
      </c>
    </row>
    <row r="12" spans="1:10" ht="15.75">
      <c r="A12" s="10">
        <v>8</v>
      </c>
      <c r="B12" s="15" t="s">
        <v>45</v>
      </c>
      <c r="C12" s="16"/>
      <c r="D12" s="16"/>
      <c r="E12" s="16"/>
      <c r="F12" s="17"/>
      <c r="G12" s="18" t="s">
        <v>46</v>
      </c>
      <c r="H12" s="640">
        <f>IF(H7&lt;&gt;"",$H$10*1000/SQRT(3)/H7,"")</f>
        <v>963.0202490082959</v>
      </c>
      <c r="I12" s="641"/>
      <c r="J12" s="19" t="s">
        <v>47</v>
      </c>
    </row>
    <row r="13" spans="1:10" ht="15.75">
      <c r="A13" s="10">
        <v>9</v>
      </c>
      <c r="B13" s="15" t="s">
        <v>48</v>
      </c>
      <c r="C13" s="16"/>
      <c r="D13" s="16"/>
      <c r="E13" s="16"/>
      <c r="F13" s="17"/>
      <c r="G13" s="18" t="s">
        <v>49</v>
      </c>
      <c r="H13" s="640">
        <f>IF(H8&lt;&gt;"",$H$10*1000/SQRT(3)/H8,"")</f>
      </c>
      <c r="I13" s="641"/>
      <c r="J13" s="19" t="s">
        <v>47</v>
      </c>
    </row>
    <row r="14" spans="1:10" ht="15.75">
      <c r="A14" s="10">
        <v>10</v>
      </c>
      <c r="B14" s="15" t="s">
        <v>50</v>
      </c>
      <c r="C14" s="16"/>
      <c r="D14" s="16"/>
      <c r="E14" s="16"/>
      <c r="F14" s="17"/>
      <c r="G14" s="20" t="s">
        <v>51</v>
      </c>
      <c r="H14" s="640">
        <f>IF(H9&lt;&gt;"",$H$10*1000/SQRT(3)/H9/2,"")</f>
        <v>18056.62966890555</v>
      </c>
      <c r="I14" s="641"/>
      <c r="J14" s="20" t="s">
        <v>47</v>
      </c>
    </row>
    <row r="15" spans="1:10" ht="16.5" thickBot="1">
      <c r="A15" s="21">
        <v>11</v>
      </c>
      <c r="B15" s="22" t="s">
        <v>52</v>
      </c>
      <c r="C15" s="23"/>
      <c r="D15" s="23"/>
      <c r="E15" s="23"/>
      <c r="F15" s="24"/>
      <c r="G15" s="25" t="s">
        <v>53</v>
      </c>
      <c r="H15" s="654">
        <f>IF(H10&lt;&gt;"",$H$10*1000/SQRT(3)/H9/2,"")</f>
        <v>18056.62966890555</v>
      </c>
      <c r="I15" s="655"/>
      <c r="J15" s="26" t="s">
        <v>47</v>
      </c>
    </row>
    <row r="16" spans="1:9" ht="12.75">
      <c r="A16" s="3"/>
      <c r="H16" s="1"/>
      <c r="I16" s="1"/>
    </row>
    <row r="17" ht="16.5" thickBot="1">
      <c r="A17" s="2" t="s">
        <v>54</v>
      </c>
    </row>
    <row r="18" spans="1:13" ht="48" thickBot="1">
      <c r="A18" s="27" t="s">
        <v>25</v>
      </c>
      <c r="B18" s="628" t="s">
        <v>55</v>
      </c>
      <c r="C18" s="629"/>
      <c r="D18" s="629"/>
      <c r="E18" s="629"/>
      <c r="F18" s="630"/>
      <c r="G18" s="30" t="s">
        <v>27</v>
      </c>
      <c r="H18" s="631" t="s">
        <v>56</v>
      </c>
      <c r="I18" s="632"/>
      <c r="J18" s="633"/>
      <c r="K18" s="31" t="s">
        <v>57</v>
      </c>
      <c r="L18" s="29" t="s">
        <v>29</v>
      </c>
      <c r="M18" s="32" t="s">
        <v>58</v>
      </c>
    </row>
    <row r="19" spans="1:13" ht="18.75">
      <c r="A19" s="9">
        <v>1</v>
      </c>
      <c r="B19" s="33" t="s">
        <v>59</v>
      </c>
      <c r="C19" s="34"/>
      <c r="D19" s="34"/>
      <c r="E19" s="34"/>
      <c r="F19" s="35"/>
      <c r="G19" s="36" t="s">
        <v>72</v>
      </c>
      <c r="H19" s="37">
        <v>3000</v>
      </c>
      <c r="I19" s="38" t="s">
        <v>60</v>
      </c>
      <c r="J19" s="39">
        <v>1</v>
      </c>
      <c r="K19" s="40">
        <f>IF(H12&lt;&gt;"",H12/(H19/J19),"")</f>
        <v>0.32100674966943193</v>
      </c>
      <c r="L19" s="41" t="str">
        <f aca="true" t="shared" si="0" ref="L19:L29">IF(LEFT(G19,1)="I","А","В")</f>
        <v>А</v>
      </c>
      <c r="M19" s="9" t="s">
        <v>61</v>
      </c>
    </row>
    <row r="20" spans="1:13" ht="18.75">
      <c r="A20" s="9">
        <v>2</v>
      </c>
      <c r="B20" s="42" t="s">
        <v>62</v>
      </c>
      <c r="C20" s="43"/>
      <c r="D20" s="43"/>
      <c r="E20" s="43"/>
      <c r="F20" s="44"/>
      <c r="G20" s="36" t="s">
        <v>73</v>
      </c>
      <c r="H20" s="45">
        <v>18000</v>
      </c>
      <c r="I20" s="46" t="s">
        <v>60</v>
      </c>
      <c r="J20" s="47">
        <v>5</v>
      </c>
      <c r="K20" s="40">
        <f>IF(H14&lt;&gt;"",H14/(H20/J20),"")</f>
        <v>5.015730463584875</v>
      </c>
      <c r="L20" s="46" t="str">
        <f t="shared" si="0"/>
        <v>А</v>
      </c>
      <c r="M20" s="10" t="s">
        <v>61</v>
      </c>
    </row>
    <row r="21" spans="1:13" ht="18.75">
      <c r="A21" s="9">
        <v>3</v>
      </c>
      <c r="B21" s="42" t="s">
        <v>62</v>
      </c>
      <c r="C21" s="43"/>
      <c r="D21" s="43"/>
      <c r="E21" s="43"/>
      <c r="F21" s="44"/>
      <c r="G21" s="36" t="s">
        <v>74</v>
      </c>
      <c r="H21" s="45">
        <v>18000</v>
      </c>
      <c r="I21" s="46" t="s">
        <v>60</v>
      </c>
      <c r="J21" s="47">
        <v>5</v>
      </c>
      <c r="K21" s="40">
        <f>IF(H15&lt;&gt;"",H15/(H21/J21),"")</f>
        <v>5.015730463584875</v>
      </c>
      <c r="L21" s="46" t="str">
        <f t="shared" si="0"/>
        <v>А</v>
      </c>
      <c r="M21" s="10" t="s">
        <v>61</v>
      </c>
    </row>
    <row r="22" spans="1:13" ht="18.75">
      <c r="A22" s="9">
        <v>4</v>
      </c>
      <c r="B22" s="42" t="s">
        <v>62</v>
      </c>
      <c r="C22" s="43"/>
      <c r="D22" s="43"/>
      <c r="E22" s="43"/>
      <c r="F22" s="44"/>
      <c r="G22" s="36" t="s">
        <v>75</v>
      </c>
      <c r="H22" s="45">
        <v>18000</v>
      </c>
      <c r="I22" s="46" t="s">
        <v>60</v>
      </c>
      <c r="J22" s="47">
        <v>5</v>
      </c>
      <c r="K22" s="40">
        <f>IF(H14&lt;&gt;"",H14/(H22/J22),"")</f>
        <v>5.015730463584875</v>
      </c>
      <c r="L22" s="46" t="str">
        <f t="shared" si="0"/>
        <v>А</v>
      </c>
      <c r="M22" s="10" t="s">
        <v>61</v>
      </c>
    </row>
    <row r="23" spans="1:13" ht="18.75">
      <c r="A23" s="9">
        <v>5</v>
      </c>
      <c r="B23" s="42" t="s">
        <v>62</v>
      </c>
      <c r="C23" s="43"/>
      <c r="D23" s="43"/>
      <c r="E23" s="43"/>
      <c r="F23" s="44"/>
      <c r="G23" s="36" t="s">
        <v>76</v>
      </c>
      <c r="H23" s="45">
        <v>18000</v>
      </c>
      <c r="I23" s="46" t="s">
        <v>60</v>
      </c>
      <c r="J23" s="47">
        <v>5</v>
      </c>
      <c r="K23" s="40">
        <f>IF(H15&lt;&gt;"",H15/(H23/J23),"")</f>
        <v>5.015730463584875</v>
      </c>
      <c r="L23" s="46" t="str">
        <f t="shared" si="0"/>
        <v>А</v>
      </c>
      <c r="M23" s="10" t="s">
        <v>61</v>
      </c>
    </row>
    <row r="24" spans="1:13" ht="18.75">
      <c r="A24" s="9">
        <v>6</v>
      </c>
      <c r="B24" s="42" t="s">
        <v>63</v>
      </c>
      <c r="C24" s="43"/>
      <c r="D24" s="43"/>
      <c r="E24" s="43"/>
      <c r="F24" s="44"/>
      <c r="G24" s="36" t="s">
        <v>77</v>
      </c>
      <c r="H24" s="45">
        <v>1000</v>
      </c>
      <c r="I24" s="46" t="s">
        <v>60</v>
      </c>
      <c r="J24" s="47">
        <v>1</v>
      </c>
      <c r="K24" s="10" t="s">
        <v>64</v>
      </c>
      <c r="L24" s="46" t="str">
        <f t="shared" si="0"/>
        <v>А</v>
      </c>
      <c r="M24" s="10" t="s">
        <v>61</v>
      </c>
    </row>
    <row r="25" spans="1:13" ht="18.75">
      <c r="A25" s="9">
        <v>7</v>
      </c>
      <c r="B25" s="42" t="s">
        <v>65</v>
      </c>
      <c r="C25" s="43"/>
      <c r="D25" s="43"/>
      <c r="E25" s="43"/>
      <c r="F25" s="44"/>
      <c r="G25" s="36" t="s">
        <v>78</v>
      </c>
      <c r="H25" s="45"/>
      <c r="I25" s="46" t="s">
        <v>60</v>
      </c>
      <c r="J25" s="47"/>
      <c r="K25" s="10" t="s">
        <v>64</v>
      </c>
      <c r="L25" s="46" t="str">
        <f t="shared" si="0"/>
        <v>А</v>
      </c>
      <c r="M25" s="10" t="s">
        <v>61</v>
      </c>
    </row>
    <row r="26" spans="1:13" ht="18.75">
      <c r="A26" s="9">
        <v>8</v>
      </c>
      <c r="B26" s="48" t="s">
        <v>66</v>
      </c>
      <c r="C26" s="43"/>
      <c r="D26" s="43"/>
      <c r="E26" s="43"/>
      <c r="F26" s="44"/>
      <c r="G26" s="36" t="s">
        <v>79</v>
      </c>
      <c r="H26" s="45">
        <v>20000</v>
      </c>
      <c r="I26" s="46" t="s">
        <v>60</v>
      </c>
      <c r="J26" s="47">
        <v>100</v>
      </c>
      <c r="K26" s="10">
        <f>J26</f>
        <v>100</v>
      </c>
      <c r="L26" s="46" t="str">
        <f t="shared" si="0"/>
        <v>В</v>
      </c>
      <c r="M26" s="10" t="s">
        <v>61</v>
      </c>
    </row>
    <row r="27" spans="1:13" ht="18.75">
      <c r="A27" s="9">
        <v>9</v>
      </c>
      <c r="B27" s="49" t="s">
        <v>80</v>
      </c>
      <c r="C27" s="50"/>
      <c r="D27" s="50"/>
      <c r="E27" s="50"/>
      <c r="F27" s="51"/>
      <c r="G27" s="36" t="s">
        <v>81</v>
      </c>
      <c r="H27" s="45">
        <v>20000</v>
      </c>
      <c r="I27" s="52" t="s">
        <v>60</v>
      </c>
      <c r="J27" s="53">
        <v>33</v>
      </c>
      <c r="K27" s="54" t="s">
        <v>64</v>
      </c>
      <c r="L27" s="52" t="str">
        <f t="shared" si="0"/>
        <v>В</v>
      </c>
      <c r="M27" s="10" t="s">
        <v>67</v>
      </c>
    </row>
    <row r="28" spans="1:13" ht="18.75">
      <c r="A28" s="9">
        <v>10</v>
      </c>
      <c r="B28" s="48" t="s">
        <v>68</v>
      </c>
      <c r="C28" s="43"/>
      <c r="D28" s="43"/>
      <c r="E28" s="43"/>
      <c r="F28" s="44"/>
      <c r="G28" s="36" t="s">
        <v>82</v>
      </c>
      <c r="H28" s="45">
        <v>20000</v>
      </c>
      <c r="I28" s="46" t="s">
        <v>60</v>
      </c>
      <c r="J28" s="47">
        <v>100</v>
      </c>
      <c r="K28" s="10">
        <f>J28</f>
        <v>100</v>
      </c>
      <c r="L28" s="46" t="str">
        <f t="shared" si="0"/>
        <v>В</v>
      </c>
      <c r="M28" s="10" t="s">
        <v>61</v>
      </c>
    </row>
    <row r="29" spans="1:13" ht="19.5" thickBot="1">
      <c r="A29" s="21">
        <v>11</v>
      </c>
      <c r="B29" s="55" t="s">
        <v>83</v>
      </c>
      <c r="C29" s="56"/>
      <c r="D29" s="56"/>
      <c r="E29" s="56"/>
      <c r="F29" s="57"/>
      <c r="G29" s="58" t="s">
        <v>84</v>
      </c>
      <c r="H29" s="59">
        <v>20000</v>
      </c>
      <c r="I29" s="60" t="s">
        <v>60</v>
      </c>
      <c r="J29" s="61">
        <v>33</v>
      </c>
      <c r="K29" s="21" t="s">
        <v>64</v>
      </c>
      <c r="L29" s="60" t="str">
        <f t="shared" si="0"/>
        <v>В</v>
      </c>
      <c r="M29" s="10" t="s">
        <v>67</v>
      </c>
    </row>
    <row r="30" spans="1:13" ht="15.75">
      <c r="A30" s="9">
        <v>12</v>
      </c>
      <c r="B30" s="634" t="s">
        <v>69</v>
      </c>
      <c r="C30" s="635"/>
      <c r="D30" s="635"/>
      <c r="E30" s="635"/>
      <c r="F30" s="636"/>
      <c r="G30" s="9" t="str">
        <f>CONCATENATE(G19,"_лин")</f>
        <v>IВН ТБ_лин</v>
      </c>
      <c r="H30" s="62">
        <f aca="true" t="shared" si="1" ref="H30:J34">H19</f>
        <v>3000</v>
      </c>
      <c r="I30" s="34" t="str">
        <f t="shared" si="1"/>
        <v>/</v>
      </c>
      <c r="J30" s="39">
        <f t="shared" si="1"/>
        <v>1</v>
      </c>
      <c r="K30" s="40">
        <f>IF(K19&lt;&gt;"",K19*SQRT(3),"")</f>
        <v>0.5559999999999999</v>
      </c>
      <c r="L30" s="41" t="str">
        <f>L19</f>
        <v>А</v>
      </c>
      <c r="M30" s="63" t="s">
        <v>67</v>
      </c>
    </row>
    <row r="31" spans="1:13" ht="15.75">
      <c r="A31" s="9">
        <v>13</v>
      </c>
      <c r="B31" s="634"/>
      <c r="C31" s="635"/>
      <c r="D31" s="635"/>
      <c r="E31" s="635"/>
      <c r="F31" s="636"/>
      <c r="G31" s="45" t="str">
        <f>CONCATENATE(G20,"_dТБ")</f>
        <v>IНН1 ТБ-5Г_dТБ</v>
      </c>
      <c r="H31" s="45">
        <f t="shared" si="1"/>
        <v>18000</v>
      </c>
      <c r="I31" s="43" t="str">
        <f t="shared" si="1"/>
        <v>/</v>
      </c>
      <c r="J31" s="47">
        <f t="shared" si="1"/>
        <v>5</v>
      </c>
      <c r="K31" s="64">
        <f>IF(K20&lt;&gt;"",K20*2,"")</f>
        <v>10.03146092716975</v>
      </c>
      <c r="L31" s="46" t="str">
        <f>L20</f>
        <v>А</v>
      </c>
      <c r="M31" s="10" t="s">
        <v>61</v>
      </c>
    </row>
    <row r="32" spans="1:13" ht="15.75">
      <c r="A32" s="9">
        <v>14</v>
      </c>
      <c r="B32" s="634"/>
      <c r="C32" s="635"/>
      <c r="D32" s="635"/>
      <c r="E32" s="635"/>
      <c r="F32" s="636"/>
      <c r="G32" s="45" t="str">
        <f>CONCATENATE(G21,"_dТБ")</f>
        <v>IНН2 ТБ-5Г_dТБ</v>
      </c>
      <c r="H32" s="45">
        <f t="shared" si="1"/>
        <v>18000</v>
      </c>
      <c r="I32" s="43" t="str">
        <f t="shared" si="1"/>
        <v>/</v>
      </c>
      <c r="J32" s="47">
        <f t="shared" si="1"/>
        <v>5</v>
      </c>
      <c r="K32" s="64">
        <f>IF(K21&lt;&gt;"",K21*2,"")</f>
        <v>10.03146092716975</v>
      </c>
      <c r="L32" s="46" t="str">
        <f>L21</f>
        <v>А</v>
      </c>
      <c r="M32" s="10" t="s">
        <v>61</v>
      </c>
    </row>
    <row r="33" spans="1:13" ht="15.75">
      <c r="A33" s="9">
        <v>15</v>
      </c>
      <c r="B33" s="634"/>
      <c r="C33" s="635"/>
      <c r="D33" s="635"/>
      <c r="E33" s="635"/>
      <c r="F33" s="636"/>
      <c r="G33" s="45" t="str">
        <f>CONCATENATE(G22,"_dТБ")</f>
        <v>IНН1 ТБ-6Г_dТБ</v>
      </c>
      <c r="H33" s="45">
        <f t="shared" si="1"/>
        <v>18000</v>
      </c>
      <c r="I33" s="43" t="str">
        <f t="shared" si="1"/>
        <v>/</v>
      </c>
      <c r="J33" s="47">
        <f t="shared" si="1"/>
        <v>5</v>
      </c>
      <c r="K33" s="64">
        <f>IF(K22&lt;&gt;"",K22*2,"")</f>
        <v>10.03146092716975</v>
      </c>
      <c r="L33" s="46" t="str">
        <f>L22</f>
        <v>А</v>
      </c>
      <c r="M33" s="10" t="s">
        <v>61</v>
      </c>
    </row>
    <row r="34" spans="1:13" ht="16.5" thickBot="1">
      <c r="A34" s="65">
        <v>16</v>
      </c>
      <c r="B34" s="637"/>
      <c r="C34" s="638"/>
      <c r="D34" s="638"/>
      <c r="E34" s="638"/>
      <c r="F34" s="639"/>
      <c r="G34" s="66" t="str">
        <f>CONCATENATE(G23,"_dТБ")</f>
        <v>IНН2 ТБ-6Г_dТБ</v>
      </c>
      <c r="H34" s="66">
        <f t="shared" si="1"/>
        <v>18000</v>
      </c>
      <c r="I34" s="67" t="str">
        <f t="shared" si="1"/>
        <v>/</v>
      </c>
      <c r="J34" s="68">
        <f t="shared" si="1"/>
        <v>5</v>
      </c>
      <c r="K34" s="69">
        <f>IF(K23&lt;&gt;"",K23*2,"")</f>
        <v>10.03146092716975</v>
      </c>
      <c r="L34" s="70" t="str">
        <f>L23</f>
        <v>А</v>
      </c>
      <c r="M34" s="54" t="s">
        <v>61</v>
      </c>
    </row>
    <row r="35" spans="1:13" ht="12.75">
      <c r="A35" s="1"/>
      <c r="M35" s="1"/>
    </row>
    <row r="36" ht="15.75">
      <c r="A36" s="2" t="s">
        <v>70</v>
      </c>
    </row>
    <row r="37" ht="15.75">
      <c r="A37" s="2" t="s">
        <v>71</v>
      </c>
    </row>
  </sheetData>
  <sheetProtection/>
  <mergeCells count="21">
    <mergeCell ref="H18:J18"/>
    <mergeCell ref="B7:F7"/>
    <mergeCell ref="H9:I9"/>
    <mergeCell ref="H7:I7"/>
    <mergeCell ref="H12:I12"/>
    <mergeCell ref="H15:I15"/>
    <mergeCell ref="B8:F8"/>
    <mergeCell ref="H10:I10"/>
    <mergeCell ref="H8:I8"/>
    <mergeCell ref="H13:I13"/>
    <mergeCell ref="H11:I11"/>
    <mergeCell ref="B30:F34"/>
    <mergeCell ref="B18:F18"/>
    <mergeCell ref="H14:I14"/>
    <mergeCell ref="B11:F11"/>
    <mergeCell ref="B9:F9"/>
    <mergeCell ref="B4:F4"/>
    <mergeCell ref="B6:F6"/>
    <mergeCell ref="B5:F5"/>
    <mergeCell ref="G5:J5"/>
    <mergeCell ref="G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2:L27"/>
  <sheetViews>
    <sheetView showGridLines="0" zoomScalePageLayoutView="0" workbookViewId="0" topLeftCell="A1">
      <selection activeCell="G18" sqref="G18:K24"/>
    </sheetView>
  </sheetViews>
  <sheetFormatPr defaultColWidth="9.140625" defaultRowHeight="12.75"/>
  <cols>
    <col min="1" max="1" width="7.57421875" style="0" customWidth="1"/>
    <col min="5" max="5" width="8.28125" style="0" customWidth="1"/>
    <col min="6" max="6" width="13.140625" style="0" customWidth="1"/>
    <col min="7" max="7" width="14.00390625" style="0" bestFit="1" customWidth="1"/>
    <col min="8" max="8" width="9.8515625" style="0" customWidth="1"/>
    <col min="9" max="9" width="1.57421875" style="0" customWidth="1"/>
    <col min="10" max="10" width="8.7109375" style="0" bestFit="1" customWidth="1"/>
    <col min="11" max="11" width="10.421875" style="0" customWidth="1"/>
  </cols>
  <sheetData>
    <row r="2" spans="2:10" ht="15.75">
      <c r="B2" s="2"/>
      <c r="C2" s="2"/>
      <c r="D2" s="2"/>
      <c r="E2" s="2"/>
      <c r="F2" s="2"/>
      <c r="G2" s="2"/>
      <c r="H2" s="2"/>
      <c r="I2" s="2"/>
      <c r="J2" s="2"/>
    </row>
    <row r="3" spans="1:6" ht="16.5" thickBot="1">
      <c r="A3" s="2" t="s">
        <v>104</v>
      </c>
      <c r="B3" s="3"/>
      <c r="C3" s="3"/>
      <c r="D3" s="3"/>
      <c r="E3" s="3"/>
      <c r="F3" s="2"/>
    </row>
    <row r="4" spans="1:10" ht="16.5" thickBot="1">
      <c r="A4" s="4" t="s">
        <v>25</v>
      </c>
      <c r="B4" s="645" t="s">
        <v>26</v>
      </c>
      <c r="C4" s="646"/>
      <c r="D4" s="646"/>
      <c r="E4" s="646"/>
      <c r="F4" s="647"/>
      <c r="G4" s="5" t="s">
        <v>27</v>
      </c>
      <c r="H4" s="6" t="s">
        <v>28</v>
      </c>
      <c r="I4" s="7"/>
      <c r="J4" s="8" t="s">
        <v>29</v>
      </c>
    </row>
    <row r="5" spans="1:10" ht="16.5" thickBot="1">
      <c r="A5" s="9">
        <v>1</v>
      </c>
      <c r="B5" s="648" t="str">
        <f>CONCATENATE("Тип ",RIGHT(A3,LEN(A3)-SEARCH("Параметры",A3)-LEN("Параметры")))</f>
        <v>Тип трансформатора собственных нужд</v>
      </c>
      <c r="C5" s="649"/>
      <c r="D5" s="649"/>
      <c r="E5" s="649"/>
      <c r="F5" s="650"/>
      <c r="G5" s="651"/>
      <c r="H5" s="652"/>
      <c r="I5" s="652"/>
      <c r="J5" s="653"/>
    </row>
    <row r="6" spans="1:10" ht="16.5" thickBot="1">
      <c r="A6" s="10">
        <v>2</v>
      </c>
      <c r="B6" s="642" t="str">
        <f>CONCATENATE("Обозначение ",RIGHT(A3,LEN(A3)-SEARCH("Параметры",A3)-LEN("Параметры"))," на схеме")</f>
        <v>Обозначение трансформатора собственных нужд на схеме</v>
      </c>
      <c r="C6" s="643"/>
      <c r="D6" s="643"/>
      <c r="E6" s="643"/>
      <c r="F6" s="644"/>
      <c r="G6" s="651" t="s">
        <v>105</v>
      </c>
      <c r="H6" s="652"/>
      <c r="I6" s="652"/>
      <c r="J6" s="653"/>
    </row>
    <row r="7" spans="1:10" ht="15.75">
      <c r="A7" s="10">
        <v>3</v>
      </c>
      <c r="B7" s="642" t="s">
        <v>32</v>
      </c>
      <c r="C7" s="643"/>
      <c r="D7" s="643"/>
      <c r="E7" s="643"/>
      <c r="F7" s="644"/>
      <c r="G7" s="11" t="s">
        <v>33</v>
      </c>
      <c r="H7" s="608">
        <v>10</v>
      </c>
      <c r="I7" s="609"/>
      <c r="J7" s="12" t="s">
        <v>34</v>
      </c>
    </row>
    <row r="8" spans="1:10" ht="15.75">
      <c r="A8" s="10">
        <v>4</v>
      </c>
      <c r="B8" s="642" t="s">
        <v>35</v>
      </c>
      <c r="C8" s="643"/>
      <c r="D8" s="643"/>
      <c r="E8" s="643"/>
      <c r="F8" s="644"/>
      <c r="G8" s="13" t="s">
        <v>36</v>
      </c>
      <c r="H8" s="616"/>
      <c r="I8" s="617"/>
      <c r="J8" s="14" t="s">
        <v>34</v>
      </c>
    </row>
    <row r="9" spans="1:10" ht="15.75">
      <c r="A9" s="10">
        <v>5</v>
      </c>
      <c r="B9" s="642" t="s">
        <v>37</v>
      </c>
      <c r="C9" s="643"/>
      <c r="D9" s="643"/>
      <c r="E9" s="643"/>
      <c r="F9" s="644"/>
      <c r="G9" s="13" t="s">
        <v>38</v>
      </c>
      <c r="H9" s="616">
        <v>0.4</v>
      </c>
      <c r="I9" s="617"/>
      <c r="J9" s="14" t="s">
        <v>34</v>
      </c>
    </row>
    <row r="10" spans="1:10" ht="15.75">
      <c r="A10" s="10">
        <v>6</v>
      </c>
      <c r="B10" s="15" t="s">
        <v>39</v>
      </c>
      <c r="C10" s="16"/>
      <c r="D10" s="16"/>
      <c r="E10" s="16"/>
      <c r="F10" s="17"/>
      <c r="G10" s="13" t="s">
        <v>40</v>
      </c>
      <c r="H10" s="616">
        <v>1</v>
      </c>
      <c r="I10" s="617"/>
      <c r="J10" s="14" t="s">
        <v>41</v>
      </c>
    </row>
    <row r="11" spans="1:10" ht="15.75">
      <c r="A11" s="10">
        <v>7</v>
      </c>
      <c r="B11" s="642" t="s">
        <v>42</v>
      </c>
      <c r="C11" s="643"/>
      <c r="D11" s="643"/>
      <c r="E11" s="643"/>
      <c r="F11" s="644"/>
      <c r="G11" s="13" t="s">
        <v>43</v>
      </c>
      <c r="H11" s="616"/>
      <c r="I11" s="617"/>
      <c r="J11" s="14" t="s">
        <v>44</v>
      </c>
    </row>
    <row r="12" spans="1:10" ht="15.75">
      <c r="A12" s="10">
        <v>8</v>
      </c>
      <c r="B12" s="15" t="s">
        <v>45</v>
      </c>
      <c r="C12" s="16"/>
      <c r="D12" s="16"/>
      <c r="E12" s="16"/>
      <c r="F12" s="17"/>
      <c r="G12" s="18" t="s">
        <v>46</v>
      </c>
      <c r="H12" s="640">
        <f>IF(H7&lt;&gt;"",$H$10*1000/SQRT(3)/H7,"")</f>
        <v>57.73502691896258</v>
      </c>
      <c r="I12" s="641"/>
      <c r="J12" s="19" t="s">
        <v>47</v>
      </c>
    </row>
    <row r="13" spans="1:10" ht="15.75">
      <c r="A13" s="10">
        <v>9</v>
      </c>
      <c r="B13" s="15" t="s">
        <v>48</v>
      </c>
      <c r="C13" s="16"/>
      <c r="D13" s="16"/>
      <c r="E13" s="16"/>
      <c r="F13" s="17"/>
      <c r="G13" s="18" t="s">
        <v>49</v>
      </c>
      <c r="H13" s="640">
        <f>IF(H8&lt;&gt;"",$H$10*1000/SQRT(3)/H8,"")</f>
      </c>
      <c r="I13" s="641"/>
      <c r="J13" s="19" t="s">
        <v>47</v>
      </c>
    </row>
    <row r="14" spans="1:10" ht="16.5" thickBot="1">
      <c r="A14" s="21">
        <v>10</v>
      </c>
      <c r="B14" s="86" t="s">
        <v>106</v>
      </c>
      <c r="C14" s="87"/>
      <c r="D14" s="87"/>
      <c r="E14" s="87"/>
      <c r="F14" s="88"/>
      <c r="G14" s="97" t="s">
        <v>107</v>
      </c>
      <c r="H14" s="626">
        <f>IF(H9&lt;&gt;"",$H$10*1000/SQRT(3)/H9,"")</f>
        <v>1443.3756729740644</v>
      </c>
      <c r="I14" s="627"/>
      <c r="J14" s="98" t="s">
        <v>47</v>
      </c>
    </row>
    <row r="15" ht="12.75">
      <c r="A15" s="3"/>
    </row>
    <row r="16" ht="16.5" thickBot="1">
      <c r="A16" s="2" t="s">
        <v>54</v>
      </c>
    </row>
    <row r="17" spans="1:12" ht="32.25" thickBot="1">
      <c r="A17" s="28" t="s">
        <v>25</v>
      </c>
      <c r="B17" s="628" t="s">
        <v>55</v>
      </c>
      <c r="C17" s="629"/>
      <c r="D17" s="629"/>
      <c r="E17" s="629"/>
      <c r="F17" s="630"/>
      <c r="G17" s="30" t="s">
        <v>27</v>
      </c>
      <c r="H17" s="631" t="s">
        <v>56</v>
      </c>
      <c r="I17" s="632"/>
      <c r="J17" s="633"/>
      <c r="K17" s="92" t="s">
        <v>57</v>
      </c>
      <c r="L17" s="93" t="s">
        <v>29</v>
      </c>
    </row>
    <row r="18" spans="1:12" ht="15.75">
      <c r="A18" s="62">
        <v>1</v>
      </c>
      <c r="B18" s="33" t="s">
        <v>108</v>
      </c>
      <c r="C18" s="34"/>
      <c r="D18" s="34"/>
      <c r="E18" s="34"/>
      <c r="F18" s="35"/>
      <c r="G18" s="41" t="s">
        <v>109</v>
      </c>
      <c r="H18" s="62">
        <v>300</v>
      </c>
      <c r="I18" s="9" t="s">
        <v>60</v>
      </c>
      <c r="J18" s="39">
        <v>5</v>
      </c>
      <c r="K18" s="40">
        <f>IF(H12&lt;&gt;"",H12/(H18/J18),"")</f>
        <v>0.9622504486493764</v>
      </c>
      <c r="L18" s="39" t="str">
        <f aca="true" t="shared" si="0" ref="L18:L23">IF(LEFT(G18,1)="I","А","В")</f>
        <v>А</v>
      </c>
    </row>
    <row r="19" spans="1:12" ht="15.75">
      <c r="A19" s="45">
        <v>2</v>
      </c>
      <c r="B19" s="42" t="s">
        <v>110</v>
      </c>
      <c r="C19" s="43"/>
      <c r="D19" s="43"/>
      <c r="E19" s="43"/>
      <c r="F19" s="44"/>
      <c r="G19" s="46" t="s">
        <v>111</v>
      </c>
      <c r="H19" s="45">
        <v>1500</v>
      </c>
      <c r="I19" s="10" t="s">
        <v>60</v>
      </c>
      <c r="J19" s="47">
        <v>5</v>
      </c>
      <c r="K19" s="40">
        <f>IF(H14&lt;&gt;"",H14/(H19/J19),"")</f>
        <v>4.811252243246881</v>
      </c>
      <c r="L19" s="47" t="str">
        <f t="shared" si="0"/>
        <v>А</v>
      </c>
    </row>
    <row r="20" spans="1:12" ht="15.75">
      <c r="A20" s="45">
        <v>3</v>
      </c>
      <c r="B20" s="42" t="s">
        <v>112</v>
      </c>
      <c r="C20" s="43"/>
      <c r="D20" s="43"/>
      <c r="E20" s="43"/>
      <c r="F20" s="44"/>
      <c r="G20" s="46" t="s">
        <v>113</v>
      </c>
      <c r="H20" s="45"/>
      <c r="I20" s="10" t="s">
        <v>60</v>
      </c>
      <c r="J20" s="47"/>
      <c r="K20" s="10" t="s">
        <v>64</v>
      </c>
      <c r="L20" s="47" t="str">
        <f t="shared" si="0"/>
        <v>А</v>
      </c>
    </row>
    <row r="21" spans="1:12" ht="15.75">
      <c r="A21" s="45">
        <v>3</v>
      </c>
      <c r="B21" s="42" t="s">
        <v>114</v>
      </c>
      <c r="C21" s="43"/>
      <c r="D21" s="43"/>
      <c r="E21" s="43"/>
      <c r="F21" s="44"/>
      <c r="G21" s="46" t="s">
        <v>99</v>
      </c>
      <c r="H21" s="45"/>
      <c r="I21" s="10" t="s">
        <v>60</v>
      </c>
      <c r="J21" s="47"/>
      <c r="K21" s="10" t="s">
        <v>64</v>
      </c>
      <c r="L21" s="47" t="str">
        <f t="shared" si="0"/>
        <v>А</v>
      </c>
    </row>
    <row r="22" spans="1:12" ht="15.75">
      <c r="A22" s="45">
        <v>4</v>
      </c>
      <c r="B22" s="48" t="s">
        <v>115</v>
      </c>
      <c r="C22" s="43"/>
      <c r="D22" s="43"/>
      <c r="E22" s="43"/>
      <c r="F22" s="44"/>
      <c r="G22" s="46" t="s">
        <v>116</v>
      </c>
      <c r="H22" s="45">
        <v>10500</v>
      </c>
      <c r="I22" s="10" t="s">
        <v>60</v>
      </c>
      <c r="J22" s="47">
        <v>100</v>
      </c>
      <c r="K22" s="10">
        <f>J22</f>
        <v>100</v>
      </c>
      <c r="L22" s="47" t="str">
        <f t="shared" si="0"/>
        <v>В</v>
      </c>
    </row>
    <row r="23" spans="1:12" ht="16.5" thickBot="1">
      <c r="A23" s="99">
        <v>5</v>
      </c>
      <c r="B23" s="49" t="s">
        <v>118</v>
      </c>
      <c r="C23" s="50"/>
      <c r="D23" s="50"/>
      <c r="E23" s="50"/>
      <c r="F23" s="51"/>
      <c r="G23" s="52" t="s">
        <v>117</v>
      </c>
      <c r="H23" s="99">
        <v>10500</v>
      </c>
      <c r="I23" s="54" t="s">
        <v>60</v>
      </c>
      <c r="J23" s="53">
        <v>33</v>
      </c>
      <c r="K23" s="54" t="s">
        <v>64</v>
      </c>
      <c r="L23" s="53" t="str">
        <f t="shared" si="0"/>
        <v>В</v>
      </c>
    </row>
    <row r="24" spans="1:12" ht="16.5" thickBot="1">
      <c r="A24" s="4">
        <v>6</v>
      </c>
      <c r="B24" s="656" t="s">
        <v>69</v>
      </c>
      <c r="C24" s="657"/>
      <c r="D24" s="657"/>
      <c r="E24" s="657"/>
      <c r="F24" s="658"/>
      <c r="G24" s="71" t="str">
        <f>CONCATENATE(G19,"_лин")</f>
        <v>Iнн тсн_лин</v>
      </c>
      <c r="H24" s="71">
        <f>H18</f>
        <v>300</v>
      </c>
      <c r="I24" s="100" t="str">
        <f>I18</f>
        <v>/</v>
      </c>
      <c r="J24" s="72">
        <f>J18</f>
        <v>5</v>
      </c>
      <c r="K24" s="101">
        <f>IF(K19&lt;&gt;"",K19*SQRT(3),"")</f>
        <v>8.333333333333332</v>
      </c>
      <c r="L24" s="72" t="str">
        <f>L18</f>
        <v>А</v>
      </c>
    </row>
    <row r="25" ht="15.75">
      <c r="A25" s="91"/>
    </row>
    <row r="26" ht="15.75">
      <c r="A26" s="2" t="s">
        <v>70</v>
      </c>
    </row>
    <row r="27" ht="15.75">
      <c r="A27" s="2" t="s">
        <v>71</v>
      </c>
    </row>
  </sheetData>
  <sheetProtection/>
  <mergeCells count="20">
    <mergeCell ref="B4:F4"/>
    <mergeCell ref="B6:F6"/>
    <mergeCell ref="B5:F5"/>
    <mergeCell ref="G5:J5"/>
    <mergeCell ref="G6:J6"/>
    <mergeCell ref="B24:F24"/>
    <mergeCell ref="H14:I14"/>
    <mergeCell ref="H13:I13"/>
    <mergeCell ref="H12:I12"/>
    <mergeCell ref="H17:J17"/>
    <mergeCell ref="B17:F17"/>
    <mergeCell ref="B7:F7"/>
    <mergeCell ref="H11:I11"/>
    <mergeCell ref="H10:I10"/>
    <mergeCell ref="H9:I9"/>
    <mergeCell ref="H8:I8"/>
    <mergeCell ref="B11:F11"/>
    <mergeCell ref="B9:F9"/>
    <mergeCell ref="B8:F8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Карлин Дмитрий Витальевич</cp:lastModifiedBy>
  <cp:lastPrinted>2017-02-28T11:07:34Z</cp:lastPrinted>
  <dcterms:created xsi:type="dcterms:W3CDTF">1996-10-08T23:32:33Z</dcterms:created>
  <dcterms:modified xsi:type="dcterms:W3CDTF">2021-03-26T08:02:29Z</dcterms:modified>
  <cp:category/>
  <cp:version/>
  <cp:contentType/>
  <cp:contentStatus/>
</cp:coreProperties>
</file>